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tabRatio="756" activeTab="0"/>
  </bookViews>
  <sheets>
    <sheet name="14-1" sheetId="1" r:id="rId1"/>
    <sheet name="14-2" sheetId="2" r:id="rId2"/>
    <sheet name="14-3" sheetId="3" r:id="rId3"/>
    <sheet name="14-4" sheetId="4" r:id="rId4"/>
    <sheet name="14-5" sheetId="5" r:id="rId5"/>
    <sheet name="14-6" sheetId="6" r:id="rId6"/>
    <sheet name="14-7" sheetId="7" r:id="rId7"/>
    <sheet name="14-8" sheetId="8" r:id="rId8"/>
    <sheet name="14-9" sheetId="9" r:id="rId9"/>
    <sheet name="14-10" sheetId="10" r:id="rId10"/>
    <sheet name="14-11" sheetId="11" r:id="rId11"/>
    <sheet name="14-12" sheetId="12" r:id="rId12"/>
    <sheet name="14-13" sheetId="13" r:id="rId13"/>
  </sheets>
  <definedNames>
    <definedName name="_xlnm.Print_Area" localSheetId="0">'14-1'!$A$1:$R$40</definedName>
    <definedName name="_xlnm.Print_Area" localSheetId="9">'14-10'!$A$1:$I$18</definedName>
    <definedName name="_xlnm.Print_Area" localSheetId="10">'14-11'!$A$1:$I$19</definedName>
    <definedName name="_xlnm.Print_Area" localSheetId="11">'14-12'!$A$1:$U$18</definedName>
    <definedName name="_xlnm.Print_Area" localSheetId="12">'14-13'!$A$1:$P$14</definedName>
    <definedName name="_xlnm.Print_Area" localSheetId="1">'14-2'!$A$1:$T$13</definedName>
    <definedName name="_xlnm.Print_Area" localSheetId="2">'14-3'!$A$1:$X$13</definedName>
    <definedName name="_xlnm.Print_Area" localSheetId="3">'14-4'!$A$1:$R$13</definedName>
    <definedName name="_xlnm.Print_Area" localSheetId="4">'14-5'!$A$1:$U$13</definedName>
    <definedName name="_xlnm.Print_Area" localSheetId="5">'14-6'!$A$1:$K$20</definedName>
    <definedName name="_xlnm.Print_Area" localSheetId="6">'14-7'!$A$1:$I$12</definedName>
    <definedName name="_xlnm.Print_Area" localSheetId="7">'14-8'!$A$1:$G$12</definedName>
    <definedName name="_xlnm.Print_Area" localSheetId="8">'14-9'!$A$1:$G$12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<sst xmlns="http://schemas.openxmlformats.org/spreadsheetml/2006/main" count="467" uniqueCount="276">
  <si>
    <t>年  次</t>
  </si>
  <si>
    <t>Ｂ 教育訓練</t>
  </si>
  <si>
    <r>
      <t>Ｃ 就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職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者</t>
    </r>
  </si>
  <si>
    <t>その他</t>
  </si>
  <si>
    <r>
      <t xml:space="preserve">Ｄ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左記Ａ及びＢのうち</t>
    </r>
  </si>
  <si>
    <t>機関等</t>
  </si>
  <si>
    <r>
      <t xml:space="preserve">実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</si>
  <si>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率（％）</t>
  </si>
  <si>
    <t>入学者</t>
  </si>
  <si>
    <r>
      <t>Ａ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大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等 進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者</t>
    </r>
  </si>
  <si>
    <r>
      <t>平成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年</t>
    </r>
  </si>
  <si>
    <t>年        次</t>
  </si>
  <si>
    <r>
      <t xml:space="preserve">総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 数</t>
    </r>
  </si>
  <si>
    <t>建設業</t>
  </si>
  <si>
    <t>製造業</t>
  </si>
  <si>
    <t>Ｊ</t>
  </si>
  <si>
    <t>Ｋ</t>
  </si>
  <si>
    <t>Ｌ</t>
  </si>
  <si>
    <t>Ｍ</t>
  </si>
  <si>
    <t>Ｎ</t>
  </si>
  <si>
    <t>運輸 ・通信業</t>
  </si>
  <si>
    <t>金融 ・保険業</t>
  </si>
  <si>
    <t>不動産業</t>
  </si>
  <si>
    <t>サービス業</t>
  </si>
  <si>
    <t>公   務</t>
  </si>
  <si>
    <t>分類不能</t>
  </si>
  <si>
    <t>注） 就職進学者等を含む。</t>
  </si>
  <si>
    <t>Ａ</t>
  </si>
  <si>
    <t>Ｂ</t>
  </si>
  <si>
    <t>Ｃ</t>
  </si>
  <si>
    <t>Ｄ</t>
  </si>
  <si>
    <t>Ｅ</t>
  </si>
  <si>
    <t>Ｆ</t>
  </si>
  <si>
    <t>卒業者
総　数</t>
  </si>
  <si>
    <t>年     次</t>
  </si>
  <si>
    <t>総    数</t>
  </si>
  <si>
    <t>男</t>
  </si>
  <si>
    <t>女</t>
  </si>
  <si>
    <r>
      <t xml:space="preserve">教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員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数</t>
    </r>
  </si>
  <si>
    <r>
      <t xml:space="preserve">職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員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数</t>
    </r>
  </si>
  <si>
    <t>計</t>
  </si>
  <si>
    <t>園</t>
  </si>
  <si>
    <r>
      <t xml:space="preserve">総 </t>
    </r>
    <r>
      <rPr>
        <sz val="10"/>
        <rFont val="ＭＳ Ｐ明朝"/>
        <family val="1"/>
      </rPr>
      <t xml:space="preserve">           </t>
    </r>
    <r>
      <rPr>
        <sz val="10"/>
        <rFont val="ＭＳ Ｐ明朝"/>
        <family val="1"/>
      </rPr>
      <t xml:space="preserve">   数</t>
    </r>
  </si>
  <si>
    <t>園   数</t>
  </si>
  <si>
    <t>総  数</t>
  </si>
  <si>
    <t>３       歳</t>
  </si>
  <si>
    <t>男</t>
  </si>
  <si>
    <t>女</t>
  </si>
  <si>
    <t>４       歳</t>
  </si>
  <si>
    <t>５       歳</t>
  </si>
  <si>
    <t>児                           数</t>
  </si>
  <si>
    <t>総       数</t>
  </si>
  <si>
    <t>修           了           者           数</t>
  </si>
  <si>
    <t>及  び  園  児  数</t>
  </si>
  <si>
    <t>年      次</t>
  </si>
  <si>
    <t>校 数</t>
  </si>
  <si>
    <t>学  長</t>
  </si>
  <si>
    <t>教  授</t>
  </si>
  <si>
    <t>助教授</t>
  </si>
  <si>
    <t>講  師</t>
  </si>
  <si>
    <t>助  手</t>
  </si>
  <si>
    <t>職  員</t>
  </si>
  <si>
    <r>
      <t xml:space="preserve">学 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生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数</t>
    </r>
  </si>
  <si>
    <r>
      <t xml:space="preserve">教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官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・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事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職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員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数</t>
    </r>
  </si>
  <si>
    <t>率（％）</t>
  </si>
  <si>
    <r>
      <t xml:space="preserve">実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</si>
  <si>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r>
      <t>Ｃ 就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職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者</t>
    </r>
  </si>
  <si>
    <t>その他</t>
  </si>
  <si>
    <r>
      <t xml:space="preserve">Ｄ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左記Ａ及びＢのうち</t>
    </r>
  </si>
  <si>
    <t>注）  １．進学者には就職進学者を含む。</t>
  </si>
  <si>
    <t xml:space="preserve">       ３．「進学率」は卒業者のうち「進学者」Ａの占める割合。</t>
  </si>
  <si>
    <t xml:space="preserve">       ４．「就職率」は卒業者のうち「就職者」Ｃ及び「Ａ及びＢのうち就職している者」Ｄの占める割合。</t>
  </si>
  <si>
    <t>注） 教員数及び職員数は本務者のみ。</t>
  </si>
  <si>
    <t>年  次</t>
  </si>
  <si>
    <t>-</t>
  </si>
  <si>
    <r>
      <t>Ａ 高</t>
    </r>
    <r>
      <rPr>
        <sz val="10"/>
        <rFont val="ＭＳ Ｐ明朝"/>
        <family val="1"/>
      </rPr>
      <t>等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>校</t>
    </r>
    <r>
      <rPr>
        <sz val="10"/>
        <rFont val="ＭＳ Ｐ明朝"/>
        <family val="1"/>
      </rPr>
      <t>等</t>
    </r>
    <r>
      <rPr>
        <sz val="10"/>
        <rFont val="ＭＳ Ｐ明朝"/>
        <family val="1"/>
      </rPr>
      <t>進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>者</t>
    </r>
  </si>
  <si>
    <t xml:space="preserve">       ２．教育訓練機関等入学者は専修学校（高等課程）進学者・専修学校（一般課程）等入学者及び公共職業能力開発施設等入学者。</t>
  </si>
  <si>
    <t>私  立</t>
  </si>
  <si>
    <t>公  立</t>
  </si>
  <si>
    <t>各 種 学 校</t>
  </si>
  <si>
    <t>兵庫県</t>
  </si>
  <si>
    <t>鹿児島県</t>
  </si>
  <si>
    <t>京都府</t>
  </si>
  <si>
    <t>福岡県</t>
  </si>
  <si>
    <t>山口県</t>
  </si>
  <si>
    <t>大阪府</t>
  </si>
  <si>
    <r>
      <t xml:space="preserve">平成 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年</t>
    </r>
  </si>
  <si>
    <r>
      <t xml:space="preserve">平成 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年</t>
    </r>
  </si>
  <si>
    <r>
      <t>平成1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年</t>
    </r>
  </si>
  <si>
    <r>
      <t xml:space="preserve">区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      分</t>
    </r>
  </si>
  <si>
    <t>総   数</t>
  </si>
  <si>
    <t>県         内</t>
  </si>
  <si>
    <t>県                               外</t>
  </si>
  <si>
    <t>計</t>
  </si>
  <si>
    <t>東京都</t>
  </si>
  <si>
    <t>神奈川県</t>
  </si>
  <si>
    <t>岐阜県</t>
  </si>
  <si>
    <t>愛知県</t>
  </si>
  <si>
    <t>男</t>
  </si>
  <si>
    <t>女</t>
  </si>
  <si>
    <t>県                                   外</t>
  </si>
  <si>
    <t>和歌山県</t>
  </si>
  <si>
    <t>その他</t>
  </si>
  <si>
    <t>年     次</t>
  </si>
  <si>
    <r>
      <t xml:space="preserve">教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員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数</t>
    </r>
  </si>
  <si>
    <r>
      <t xml:space="preserve">職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員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数</t>
    </r>
  </si>
  <si>
    <t>総    数</t>
  </si>
  <si>
    <t>男</t>
  </si>
  <si>
    <t>女</t>
  </si>
  <si>
    <t>総       数</t>
  </si>
  <si>
    <t>計</t>
  </si>
  <si>
    <r>
      <t xml:space="preserve">平成 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年</t>
    </r>
  </si>
  <si>
    <t>注） 教員数及び職員数は本務者のみ。</t>
  </si>
  <si>
    <t>及  び  児  童  数</t>
  </si>
  <si>
    <t>校    数</t>
  </si>
  <si>
    <t>学級数</t>
  </si>
  <si>
    <t>児                                       童                                        数</t>
  </si>
  <si>
    <r>
      <t xml:space="preserve">総  </t>
    </r>
    <r>
      <rPr>
        <sz val="10"/>
        <rFont val="ＭＳ Ｐ明朝"/>
        <family val="1"/>
      </rPr>
      <t xml:space="preserve">             </t>
    </r>
    <r>
      <rPr>
        <sz val="10"/>
        <rFont val="ＭＳ Ｐ明朝"/>
        <family val="1"/>
      </rPr>
      <t xml:space="preserve">  数</t>
    </r>
  </si>
  <si>
    <r>
      <t xml:space="preserve">１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</si>
  <si>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r>
      <t xml:space="preserve">２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</si>
  <si>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r>
      <t xml:space="preserve">３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</si>
  <si>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r>
      <t xml:space="preserve">４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</si>
  <si>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r>
      <t xml:space="preserve">５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</si>
  <si>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r>
      <t xml:space="preserve">６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学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</si>
  <si>
    <t>及  び  生  徒  数</t>
  </si>
  <si>
    <r>
      <t xml:space="preserve">学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級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数</t>
    </r>
  </si>
  <si>
    <r>
      <t xml:space="preserve">生                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 xml:space="preserve">            徒        </t>
    </r>
    <r>
      <rPr>
        <sz val="10"/>
        <rFont val="ＭＳ Ｐ明朝"/>
        <family val="1"/>
      </rPr>
      <t xml:space="preserve">            </t>
    </r>
    <r>
      <rPr>
        <sz val="10"/>
        <rFont val="ＭＳ Ｐ明朝"/>
        <family val="1"/>
      </rPr>
      <t xml:space="preserve">                    数</t>
    </r>
  </si>
  <si>
    <r>
      <t xml:space="preserve">総 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  数</t>
    </r>
  </si>
  <si>
    <t>総  数</t>
  </si>
  <si>
    <t>総                              数</t>
  </si>
  <si>
    <r>
      <t xml:space="preserve">総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 xml:space="preserve">    数</t>
    </r>
  </si>
  <si>
    <t>１      学      年</t>
  </si>
  <si>
    <r>
      <t xml:space="preserve">専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攻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科</t>
    </r>
  </si>
  <si>
    <t>年      次</t>
  </si>
  <si>
    <t>校 数</t>
  </si>
  <si>
    <r>
      <t xml:space="preserve">教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員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数</t>
    </r>
  </si>
  <si>
    <r>
      <t>生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徒</t>
    </r>
    <r>
      <rPr>
        <sz val="10"/>
        <rFont val="ＭＳ Ｐ明朝"/>
        <family val="1"/>
      </rPr>
      <t xml:space="preserve">         </t>
    </r>
    <r>
      <rPr>
        <sz val="10"/>
        <rFont val="ＭＳ Ｐ明朝"/>
        <family val="1"/>
      </rPr>
      <t>数</t>
    </r>
  </si>
  <si>
    <r>
      <t xml:space="preserve">平成 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年</t>
    </r>
  </si>
  <si>
    <t>年       次</t>
  </si>
  <si>
    <r>
      <t>教 職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</si>
  <si>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生               徒               数</t>
  </si>
  <si>
    <t>教員数</t>
  </si>
  <si>
    <t>職員数</t>
  </si>
  <si>
    <t>総      数</t>
  </si>
  <si>
    <t>Ｂ 教育訓練機関等入学者</t>
  </si>
  <si>
    <t>１４-１．学     校     総     括     表</t>
  </si>
  <si>
    <t>１４-２．幼   稚   園   教   職   員   数</t>
  </si>
  <si>
    <t>１４-３．小  学  校   教   職   員   数</t>
  </si>
  <si>
    <t>１４-４．中  学  校   教   職   員   数</t>
  </si>
  <si>
    <t>１４-５．高   等   学   校    教    職    員    数</t>
  </si>
  <si>
    <t>１４-６．大学 ・ 短期大学職員数及び学生数</t>
  </si>
  <si>
    <t>１４-７．特殊学校教員数及び生徒数</t>
  </si>
  <si>
    <t>１４-８．専修学校教職員数及び生徒数</t>
  </si>
  <si>
    <t>１４-９．各種学校教職員数及び生徒数</t>
  </si>
  <si>
    <t>１４-１０．中 学 校 卒 業 者 の 進 路 状 況</t>
  </si>
  <si>
    <r>
      <t xml:space="preserve">高 等 学 校
</t>
    </r>
    <r>
      <rPr>
        <sz val="7"/>
        <rFont val="ＭＳ Ｐ明朝"/>
        <family val="1"/>
      </rPr>
      <t>(全日制・定時制)</t>
    </r>
  </si>
  <si>
    <t xml:space="preserve">   及  び  生  徒  数　（全日制・定時制）</t>
  </si>
  <si>
    <t>宮崎大学</t>
  </si>
  <si>
    <t>公立大学</t>
  </si>
  <si>
    <t>産経大</t>
  </si>
  <si>
    <t>南九短大</t>
  </si>
  <si>
    <t>看護大</t>
  </si>
  <si>
    <t>各年５月１日現在</t>
  </si>
  <si>
    <r>
      <t xml:space="preserve">平成 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年</t>
    </r>
  </si>
  <si>
    <t>平成10年</t>
  </si>
  <si>
    <t>平成１０年</t>
  </si>
  <si>
    <t>平成11年　</t>
  </si>
  <si>
    <t>１４-１３．高 等 学 校 （全日制・定時制の本科）  卒 業 者 の 都 道 府 県 別 就 職 者 数</t>
  </si>
  <si>
    <t>１４-１２．高 等 学 校 （全日制・定時制の本科） 卒 業 者 の 産 業 別 就 職 者 数</t>
  </si>
  <si>
    <t>１４-１１．高 等 学 校 （全日制・定時制の本科） 卒 業 者 の 進 路 状 況</t>
  </si>
  <si>
    <t>南九州大学</t>
  </si>
  <si>
    <t>平成15年</t>
  </si>
  <si>
    <t>注）本表は宮崎大学・宮崎公立大学・宮崎看護大学・宮崎産業経営大学・南九州大学・南九州短期大学を計上したものである。</t>
  </si>
  <si>
    <t>平成11年</t>
  </si>
  <si>
    <t>　　教授の中には学長兼務者を含む。 教官・事務職員には宮崎大学附属学校教諭は含まれていない。職員に大学・短大の兼務者を含む。</t>
  </si>
  <si>
    <t>就職している者</t>
  </si>
  <si>
    <t>(再掲）</t>
  </si>
  <si>
    <t>平成12年</t>
  </si>
  <si>
    <t>（再掲）</t>
  </si>
  <si>
    <t>（平成１３年）</t>
  </si>
  <si>
    <t>区        分</t>
  </si>
  <si>
    <t>学 校 数</t>
  </si>
  <si>
    <t>児童 ・ 生徒 ・ 学生数</t>
  </si>
  <si>
    <t>教         員         数</t>
  </si>
  <si>
    <t>職  員  数</t>
  </si>
  <si>
    <r>
      <t xml:space="preserve">幼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稚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園</t>
    </r>
  </si>
  <si>
    <r>
      <t xml:space="preserve">総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</si>
  <si>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国  立</t>
  </si>
  <si>
    <t>市  立</t>
  </si>
  <si>
    <t>私  立</t>
  </si>
  <si>
    <t>小   学   校</t>
  </si>
  <si>
    <r>
      <t xml:space="preserve">中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学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校</t>
    </r>
  </si>
  <si>
    <t>県  立</t>
  </si>
  <si>
    <t>短 期 大 学</t>
  </si>
  <si>
    <t>大         学</t>
  </si>
  <si>
    <t>県  立</t>
  </si>
  <si>
    <t>航空大学校</t>
  </si>
  <si>
    <t>※</t>
  </si>
  <si>
    <t>盲   学   校</t>
  </si>
  <si>
    <t>県  立</t>
  </si>
  <si>
    <t>養 護 学 校</t>
  </si>
  <si>
    <t>専 修 学 校</t>
  </si>
  <si>
    <t>注）１． 教員及び職員数は本務者のみ。</t>
  </si>
  <si>
    <t>２．大学は分校を含む。</t>
  </si>
  <si>
    <t>　　 ３．航空大学校は独立行政法人。航空大学校の学生数、教員数は帯広分校、仙台分校を含む。</t>
  </si>
  <si>
    <t>・・・</t>
  </si>
  <si>
    <t>情報通信業</t>
  </si>
  <si>
    <t>運輸業</t>
  </si>
  <si>
    <t>卸売・小売業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</si>
  <si>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</si>
  <si>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</si>
  <si>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</si>
  <si>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</si>
  <si>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</si>
  <si>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</si>
  <si>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</si>
  <si>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</si>
  <si>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</si>
  <si>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</si>
  <si>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</si>
  <si>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</si>
  <si>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</si>
  <si>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R公務</t>
  </si>
  <si>
    <t>熱供給 
・ 水道業</t>
  </si>
  <si>
    <t>（他に分類
されないもの）</t>
  </si>
  <si>
    <t>左記以外
のもの</t>
  </si>
  <si>
    <t>Ｈ</t>
  </si>
  <si>
    <t xml:space="preserve">  G電 気 ・ ガス ・</t>
  </si>
  <si>
    <t>農   業</t>
  </si>
  <si>
    <t>林   業</t>
  </si>
  <si>
    <t>漁   業</t>
  </si>
  <si>
    <t>鉱   業</t>
  </si>
  <si>
    <t>飲食店，
宿泊業</t>
  </si>
  <si>
    <t>医療
・福祉</t>
  </si>
  <si>
    <t>複合サー
ビス事業</t>
  </si>
  <si>
    <t>サービ
ス業</t>
  </si>
  <si>
    <t>教育，学習
支援業</t>
  </si>
  <si>
    <t xml:space="preserve">Ｉ 卸売  ・ </t>
  </si>
  <si>
    <t>金融・
保険業</t>
  </si>
  <si>
    <t>Ｇ   電 気 ・ガス</t>
  </si>
  <si>
    <t xml:space="preserve"> ・熱供給 ・ 水道業</t>
  </si>
  <si>
    <t>小売業、飲食店</t>
  </si>
  <si>
    <t>注）平成１４年３月「日本標準産業分類」改訂。平成１４年１０月１日から適用。</t>
  </si>
  <si>
    <t>平成12年</t>
  </si>
  <si>
    <t>平成16年</t>
  </si>
  <si>
    <t>平成13年</t>
  </si>
  <si>
    <t>-</t>
  </si>
  <si>
    <t>平成12年　</t>
  </si>
  <si>
    <t>１6</t>
  </si>
  <si>
    <t>13</t>
  </si>
  <si>
    <t>14</t>
  </si>
  <si>
    <t>14</t>
  </si>
  <si>
    <t>16</t>
  </si>
  <si>
    <t>12</t>
  </si>
  <si>
    <t>13</t>
  </si>
  <si>
    <t>14</t>
  </si>
  <si>
    <t>16</t>
  </si>
  <si>
    <t>13</t>
  </si>
  <si>
    <t>(嘱託12名）</t>
  </si>
  <si>
    <t>宮大　木花</t>
  </si>
  <si>
    <t>宮大　清武</t>
  </si>
  <si>
    <t>宮崎産経大</t>
  </si>
  <si>
    <t>航空大学校</t>
  </si>
  <si>
    <t>　  宮崎大学には、平成１６年に宮崎医科大学が医学部として統合された。</t>
  </si>
  <si>
    <t>15</t>
  </si>
  <si>
    <r>
      <t>1</t>
    </r>
    <r>
      <rPr>
        <sz val="10"/>
        <rFont val="ＭＳ Ｐ明朝"/>
        <family val="1"/>
      </rPr>
      <t>5</t>
    </r>
  </si>
  <si>
    <t>南九州短期大学</t>
  </si>
  <si>
    <t>・・・</t>
  </si>
  <si>
    <t>（平成１6年）</t>
  </si>
  <si>
    <t>15</t>
  </si>
  <si>
    <t>※平成１５年の数値を訂正</t>
  </si>
  <si>
    <t xml:space="preserve">       ５．平成15年度の数値を一部訂正。</t>
  </si>
  <si>
    <t>O</t>
  </si>
  <si>
    <t>P</t>
  </si>
  <si>
    <t>Q</t>
  </si>
  <si>
    <t>S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</si>
</sst>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.00_);[Red]\(0.00\)"/>
    <numFmt numFmtId="179" formatCode="0.0_);[Red]\(0.0\)"/>
    <numFmt numFmtId="180" formatCode="0.0_ "/>
    <numFmt numFmtId="181" formatCode="0_);[Red]\(0\)"/>
    <numFmt numFmtId="182" formatCode="0.0;[Red]0.0"/>
    <numFmt numFmtId="183" formatCode="0.0"/>
    <numFmt numFmtId="184" formatCode="0.000"/>
    <numFmt numFmtId="185" formatCode="###\ ###\ ###;&quot;-&quot;###\ ###\ ###;&quot;-&quot;"/>
    <numFmt numFmtId="186" formatCode="#\ ###\ ##0_ ;_ * &quot;△ &quot;#\ ##0_ ;_ * &quot;-&quot;_ ;_ @_ "/>
    <numFmt numFmtId="187" formatCode="0;&quot;△ &quot;0"/>
    <numFmt numFmtId="188" formatCode="0.00;&quot;△ &quot;0.00"/>
    <numFmt numFmtId="189" formatCode="0.00_ "/>
    <numFmt numFmtId="190" formatCode="0_ "/>
    <numFmt numFmtId="191" formatCode="_ ##\ ###\ ###\ ##0_ ;_ * \-#,##0_ ;_ * &quot;-&quot;_ ;_ @_ "/>
    <numFmt numFmtId="192" formatCode="0.00;[Red]0.00"/>
    <numFmt numFmtId="193" formatCode="0;[Red]0"/>
    <numFmt numFmtId="194" formatCode="#\ ###\ ###"/>
    <numFmt numFmtId="195" formatCode="_ ##\ ###\ ###\ ##0.0_ ;_ * \-#,##0_ ;_ * &quot;-&quot;_ ;_ @_ "/>
    <numFmt numFmtId="196" formatCode="_ ##\ ###\ ###\ ##;_ * \-#,##0_ ;_ * &quot;-&quot;_ ;_ @_ "/>
    <numFmt numFmtId="197" formatCode="###\ ###\ ###.0"/>
    <numFmt numFmtId="198" formatCode="###.0\ ###\ ###"/>
    <numFmt numFmtId="199" formatCode="###.\ ###\ ###"/>
    <numFmt numFmtId="200" formatCode="##.\ ###\ ###"/>
    <numFmt numFmtId="201" formatCode="###.00\ ###\ ###"/>
    <numFmt numFmtId="202" formatCode="###\ ###.\ ###\ ###"/>
    <numFmt numFmtId="203" formatCode="####\ ###.\ ###\ ###"/>
    <numFmt numFmtId="204" formatCode="#####\ ###.\ ###\ ###"/>
    <numFmt numFmtId="205" formatCode="####\ ###.\ 0##"/>
    <numFmt numFmtId="206" formatCode="#\ ###\ ###.\ 0##"/>
    <numFmt numFmtId="207" formatCode="#\ ###\ ###\ ###"/>
    <numFmt numFmtId="208" formatCode="0.0_];&quot;-&quot;###;&quot;-&quot;"/>
    <numFmt numFmtId="209" formatCode="_ ##\ ###\ ###\ ##0_ ;_ * &quot;△&quot;#,##0_ ;_ * &quot;-&quot;_ ;_ @_ "/>
    <numFmt numFmtId="210" formatCode="#,##0_);[Red]\(#,##0\)"/>
  </numFmts>
  <fonts count="15"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6" fontId="0" fillId="0" borderId="2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6" fontId="0" fillId="0" borderId="6" xfId="0" applyNumberFormat="1" applyFont="1" applyBorder="1" applyAlignment="1">
      <alignment horizontal="center"/>
    </xf>
    <xf numFmtId="176" fontId="0" fillId="0" borderId="0" xfId="0" applyNumberFormat="1" applyBorder="1" applyAlignment="1" quotePrefix="1">
      <alignment horizontal="center"/>
    </xf>
    <xf numFmtId="176" fontId="0" fillId="0" borderId="7" xfId="0" applyNumberFormat="1" applyFont="1" applyBorder="1" applyAlignment="1">
      <alignment horizontal="center"/>
    </xf>
    <xf numFmtId="176" fontId="0" fillId="0" borderId="7" xfId="0" applyNumberFormat="1" applyBorder="1" applyAlignment="1" quotePrefix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left"/>
    </xf>
    <xf numFmtId="0" fontId="10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176" fontId="5" fillId="0" borderId="2" xfId="0" applyNumberFormat="1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2" xfId="0" applyFont="1" applyBorder="1" applyAlignment="1">
      <alignment/>
    </xf>
    <xf numFmtId="176" fontId="5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176" fontId="0" fillId="0" borderId="13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/>
    </xf>
    <xf numFmtId="177" fontId="0" fillId="0" borderId="9" xfId="0" applyNumberFormat="1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right"/>
      <protection/>
    </xf>
    <xf numFmtId="177" fontId="2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/>
    </xf>
    <xf numFmtId="176" fontId="0" fillId="0" borderId="13" xfId="0" applyNumberFormat="1" applyFont="1" applyBorder="1" applyAlignment="1" quotePrefix="1">
      <alignment horizontal="center"/>
    </xf>
    <xf numFmtId="176" fontId="0" fillId="0" borderId="6" xfId="0" applyNumberFormat="1" applyFont="1" applyBorder="1" applyAlignment="1" quotePrefix="1">
      <alignment horizontal="center"/>
    </xf>
    <xf numFmtId="0" fontId="5" fillId="0" borderId="2" xfId="0" applyFont="1" applyBorder="1" applyAlignment="1" quotePrefix="1">
      <alignment horizontal="right"/>
    </xf>
    <xf numFmtId="0" fontId="6" fillId="0" borderId="2" xfId="0" applyFont="1" applyBorder="1" applyAlignment="1" quotePrefix="1">
      <alignment horizontal="right"/>
    </xf>
    <xf numFmtId="176" fontId="0" fillId="0" borderId="13" xfId="0" applyNumberFormat="1" applyFont="1" applyBorder="1" applyAlignment="1">
      <alignment horizontal="center"/>
    </xf>
    <xf numFmtId="177" fontId="0" fillId="0" borderId="0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/>
    </xf>
    <xf numFmtId="176" fontId="5" fillId="0" borderId="13" xfId="0" applyNumberFormat="1" applyFont="1" applyBorder="1" applyAlignment="1">
      <alignment horizontal="left"/>
    </xf>
    <xf numFmtId="176" fontId="5" fillId="0" borderId="13" xfId="0" applyNumberFormat="1" applyFont="1" applyBorder="1" applyAlignment="1">
      <alignment horizontal="center"/>
    </xf>
    <xf numFmtId="178" fontId="5" fillId="0" borderId="13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86" fontId="0" fillId="0" borderId="9" xfId="0" applyNumberForma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0" fillId="0" borderId="13" xfId="0" applyNumberFormat="1" applyFont="1" applyBorder="1" applyAlignment="1">
      <alignment horizontal="right"/>
    </xf>
    <xf numFmtId="186" fontId="0" fillId="0" borderId="0" xfId="0" applyNumberFormat="1" applyFont="1" applyAlignment="1">
      <alignment horizontal="right"/>
    </xf>
    <xf numFmtId="186" fontId="1" fillId="0" borderId="9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left"/>
    </xf>
    <xf numFmtId="178" fontId="0" fillId="0" borderId="13" xfId="0" applyNumberFormat="1" applyFont="1" applyBorder="1" applyAlignment="1">
      <alignment horizontal="right"/>
    </xf>
    <xf numFmtId="177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86" fontId="0" fillId="0" borderId="0" xfId="0" applyNumberFormat="1" applyFont="1" applyBorder="1" applyAlignment="1" quotePrefix="1">
      <alignment horizontal="right"/>
    </xf>
    <xf numFmtId="186" fontId="0" fillId="0" borderId="9" xfId="0" applyNumberFormat="1" applyFont="1" applyBorder="1" applyAlignment="1">
      <alignment horizontal="right"/>
    </xf>
    <xf numFmtId="176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186" fontId="0" fillId="0" borderId="13" xfId="0" applyNumberFormat="1" applyBorder="1" applyAlignment="1">
      <alignment horizontal="right"/>
    </xf>
    <xf numFmtId="176" fontId="0" fillId="0" borderId="13" xfId="0" applyNumberFormat="1" applyBorder="1" applyAlignment="1" quotePrefix="1">
      <alignment horizontal="center" vertical="top"/>
    </xf>
    <xf numFmtId="176" fontId="0" fillId="0" borderId="13" xfId="0" applyNumberFormat="1" applyBorder="1" applyAlignment="1">
      <alignment horizontal="center" vertical="top"/>
    </xf>
    <xf numFmtId="179" fontId="0" fillId="0" borderId="13" xfId="0" applyNumberFormat="1" applyFont="1" applyBorder="1" applyAlignment="1">
      <alignment horizontal="center"/>
    </xf>
    <xf numFmtId="177" fontId="0" fillId="0" borderId="9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/>
    </xf>
    <xf numFmtId="0" fontId="10" fillId="0" borderId="2" xfId="0" applyFont="1" applyBorder="1" applyAlignment="1">
      <alignment horizontal="right"/>
    </xf>
    <xf numFmtId="176" fontId="0" fillId="0" borderId="1" xfId="0" applyNumberFormat="1" applyFont="1" applyBorder="1" applyAlignment="1">
      <alignment horizontal="center" vertical="center"/>
    </xf>
    <xf numFmtId="186" fontId="0" fillId="0" borderId="0" xfId="0" applyNumberFormat="1" applyBorder="1" applyAlignment="1">
      <alignment/>
    </xf>
    <xf numFmtId="0" fontId="0" fillId="0" borderId="0" xfId="0" applyAlignment="1">
      <alignment/>
    </xf>
    <xf numFmtId="176" fontId="1" fillId="0" borderId="0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176" fontId="5" fillId="0" borderId="0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center" shrinkToFit="1"/>
    </xf>
    <xf numFmtId="186" fontId="0" fillId="0" borderId="0" xfId="0" applyNumberFormat="1" applyAlignment="1">
      <alignment/>
    </xf>
    <xf numFmtId="0" fontId="0" fillId="0" borderId="9" xfId="0" applyFont="1" applyBorder="1" applyAlignment="1">
      <alignment horizontal="center" vertical="top" shrinkToFit="1"/>
    </xf>
    <xf numFmtId="0" fontId="0" fillId="0" borderId="9" xfId="0" applyFont="1" applyBorder="1" applyAlignment="1">
      <alignment horizontal="center" vertical="top"/>
    </xf>
    <xf numFmtId="177" fontId="0" fillId="0" borderId="13" xfId="0" applyNumberFormat="1" applyFont="1" applyBorder="1" applyAlignment="1">
      <alignment horizontal="right"/>
    </xf>
    <xf numFmtId="176" fontId="5" fillId="0" borderId="13" xfId="0" applyNumberFormat="1" applyFont="1" applyBorder="1" applyAlignment="1" quotePrefix="1">
      <alignment horizontal="center"/>
    </xf>
    <xf numFmtId="177" fontId="1" fillId="0" borderId="0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176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186" fontId="0" fillId="0" borderId="3" xfId="0" applyNumberFormat="1" applyFont="1" applyBorder="1" applyAlignment="1">
      <alignment/>
    </xf>
    <xf numFmtId="186" fontId="1" fillId="0" borderId="4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86" fontId="0" fillId="0" borderId="4" xfId="0" applyNumberFormat="1" applyFont="1" applyBorder="1" applyAlignment="1">
      <alignment horizontal="right"/>
    </xf>
    <xf numFmtId="176" fontId="0" fillId="0" borderId="7" xfId="0" applyNumberFormat="1" applyFont="1" applyBorder="1" applyAlignment="1" quotePrefix="1">
      <alignment horizontal="center"/>
    </xf>
    <xf numFmtId="176" fontId="1" fillId="0" borderId="7" xfId="0" applyNumberFormat="1" applyFont="1" applyBorder="1" applyAlignment="1" quotePrefix="1">
      <alignment horizontal="center"/>
    </xf>
    <xf numFmtId="176" fontId="1" fillId="0" borderId="15" xfId="0" applyNumberFormat="1" applyFont="1" applyBorder="1" applyAlignment="1" quotePrefix="1">
      <alignment horizontal="center"/>
    </xf>
    <xf numFmtId="186" fontId="1" fillId="0" borderId="3" xfId="0" applyNumberFormat="1" applyFont="1" applyBorder="1" applyAlignment="1">
      <alignment horizontal="right"/>
    </xf>
    <xf numFmtId="176" fontId="0" fillId="0" borderId="16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 quotePrefix="1">
      <alignment horizontal="center" vertical="center"/>
    </xf>
    <xf numFmtId="0" fontId="4" fillId="0" borderId="0" xfId="0" applyFont="1" applyBorder="1" applyAlignment="1" applyProtection="1">
      <alignment horizontal="center"/>
      <protection/>
    </xf>
    <xf numFmtId="176" fontId="0" fillId="0" borderId="0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6" fontId="0" fillId="0" borderId="16" xfId="0" applyNumberFormat="1" applyBorder="1" applyAlignment="1" quotePrefix="1">
      <alignment horizontal="center"/>
    </xf>
    <xf numFmtId="176" fontId="0" fillId="0" borderId="16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workbookViewId="0" topLeftCell="A1">
      <pane xSplit="10" ySplit="4" topLeftCell="K17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:R1"/>
    </sheetView>
  </sheetViews>
  <sheetFormatPr defaultColWidth="9.140625" defaultRowHeight="12"/>
  <cols>
    <col min="1" max="1" width="11.28125" style="2" customWidth="1"/>
    <col min="2" max="2" width="6.57421875" style="2" bestFit="1" customWidth="1"/>
    <col min="3" max="3" width="9.28125" style="2" hidden="1" customWidth="1"/>
    <col min="4" max="4" width="10.7109375" style="2" hidden="1" customWidth="1"/>
    <col min="5" max="5" width="10.421875" style="2" hidden="1" customWidth="1"/>
    <col min="6" max="10" width="0" style="2" hidden="1" customWidth="1"/>
    <col min="11" max="11" width="9.28125" style="2" customWidth="1"/>
    <col min="12" max="12" width="10.7109375" style="2" customWidth="1"/>
    <col min="13" max="13" width="10.421875" style="2" customWidth="1"/>
    <col min="14" max="17" width="9.140625" style="2" customWidth="1"/>
    <col min="18" max="18" width="10.28125" style="2" customWidth="1"/>
    <col min="19" max="21" width="10.7109375" style="2" customWidth="1"/>
    <col min="22" max="16384" width="9.140625" style="3" customWidth="1"/>
  </cols>
  <sheetData>
    <row r="1" spans="1:21" s="6" customFormat="1" ht="18" customHeight="1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5"/>
      <c r="T1" s="5"/>
      <c r="U1" s="5"/>
    </row>
    <row r="2" spans="1:21" ht="12.75" customHeight="1" thickBot="1">
      <c r="A2" s="8"/>
      <c r="B2" s="9"/>
      <c r="C2" s="10"/>
      <c r="D2" s="10"/>
      <c r="E2" s="10"/>
      <c r="F2" s="10"/>
      <c r="G2" s="10"/>
      <c r="H2" s="10"/>
      <c r="J2" s="93" t="s">
        <v>179</v>
      </c>
      <c r="K2" s="10"/>
      <c r="L2" s="10"/>
      <c r="M2" s="10"/>
      <c r="N2" s="10"/>
      <c r="O2" s="10"/>
      <c r="P2" s="10"/>
      <c r="R2" s="124" t="s">
        <v>268</v>
      </c>
      <c r="S2" s="11"/>
      <c r="T2" s="12"/>
      <c r="U2" s="12"/>
    </row>
    <row r="3" spans="1:22" ht="18" customHeight="1" thickTop="1">
      <c r="A3" s="182" t="s">
        <v>180</v>
      </c>
      <c r="B3" s="183"/>
      <c r="C3" s="172" t="s">
        <v>181</v>
      </c>
      <c r="D3" s="175" t="s">
        <v>182</v>
      </c>
      <c r="E3" s="176"/>
      <c r="F3" s="177"/>
      <c r="G3" s="175" t="s">
        <v>183</v>
      </c>
      <c r="H3" s="176"/>
      <c r="I3" s="176"/>
      <c r="J3" s="172" t="s">
        <v>184</v>
      </c>
      <c r="K3" s="172" t="s">
        <v>181</v>
      </c>
      <c r="L3" s="175" t="s">
        <v>182</v>
      </c>
      <c r="M3" s="176"/>
      <c r="N3" s="177"/>
      <c r="O3" s="175" t="s">
        <v>183</v>
      </c>
      <c r="P3" s="176"/>
      <c r="Q3" s="176"/>
      <c r="R3" s="172" t="s">
        <v>184</v>
      </c>
      <c r="S3" s="13"/>
      <c r="T3" s="13"/>
      <c r="U3" s="13"/>
      <c r="V3" s="14"/>
    </row>
    <row r="4" spans="1:21" ht="18" customHeight="1">
      <c r="A4" s="184"/>
      <c r="B4" s="185"/>
      <c r="C4" s="173"/>
      <c r="D4" s="16" t="s">
        <v>106</v>
      </c>
      <c r="E4" s="17" t="s">
        <v>107</v>
      </c>
      <c r="F4" s="15" t="s">
        <v>108</v>
      </c>
      <c r="G4" s="16" t="s">
        <v>106</v>
      </c>
      <c r="H4" s="17" t="s">
        <v>107</v>
      </c>
      <c r="I4" s="15" t="s">
        <v>108</v>
      </c>
      <c r="J4" s="173"/>
      <c r="K4" s="173"/>
      <c r="L4" s="16" t="s">
        <v>106</v>
      </c>
      <c r="M4" s="17" t="s">
        <v>107</v>
      </c>
      <c r="N4" s="15" t="s">
        <v>108</v>
      </c>
      <c r="O4" s="16" t="s">
        <v>106</v>
      </c>
      <c r="P4" s="17" t="s">
        <v>107</v>
      </c>
      <c r="Q4" s="15" t="s">
        <v>108</v>
      </c>
      <c r="R4" s="173"/>
      <c r="S4" s="18"/>
      <c r="T4" s="18"/>
      <c r="U4" s="18"/>
    </row>
    <row r="5" spans="1:21" ht="19.5" customHeight="1">
      <c r="A5" s="186" t="s">
        <v>185</v>
      </c>
      <c r="B5" s="39" t="s">
        <v>186</v>
      </c>
      <c r="C5" s="86">
        <f>SUM(C6:C8)</f>
        <v>39</v>
      </c>
      <c r="D5" s="20">
        <f aca="true" t="shared" si="0" ref="D5:J5">SUM(D6:D8)</f>
        <v>3849</v>
      </c>
      <c r="E5" s="20">
        <f t="shared" si="0"/>
        <v>1965</v>
      </c>
      <c r="F5" s="20">
        <f t="shared" si="0"/>
        <v>1884</v>
      </c>
      <c r="G5" s="20">
        <f t="shared" si="0"/>
        <v>244</v>
      </c>
      <c r="H5" s="20">
        <f t="shared" si="0"/>
        <v>28</v>
      </c>
      <c r="I5" s="20">
        <f t="shared" si="0"/>
        <v>216</v>
      </c>
      <c r="J5" s="20">
        <f t="shared" si="0"/>
        <v>56</v>
      </c>
      <c r="K5" s="86">
        <v>37</v>
      </c>
      <c r="L5" s="138">
        <v>3710</v>
      </c>
      <c r="M5" s="138">
        <v>1870</v>
      </c>
      <c r="N5" s="138">
        <v>1840</v>
      </c>
      <c r="O5" s="138">
        <v>232</v>
      </c>
      <c r="P5" s="138">
        <v>22</v>
      </c>
      <c r="Q5" s="138">
        <v>210</v>
      </c>
      <c r="R5" s="20">
        <v>52</v>
      </c>
      <c r="S5" s="21"/>
      <c r="T5" s="20"/>
      <c r="U5" s="3"/>
    </row>
    <row r="6" spans="1:21" ht="19.5" customHeight="1">
      <c r="A6" s="174"/>
      <c r="B6" s="43" t="s">
        <v>187</v>
      </c>
      <c r="C6" s="86">
        <v>1</v>
      </c>
      <c r="D6" s="20">
        <v>157</v>
      </c>
      <c r="E6" s="20">
        <v>79</v>
      </c>
      <c r="F6" s="20">
        <v>78</v>
      </c>
      <c r="G6" s="20">
        <v>8</v>
      </c>
      <c r="H6" s="22">
        <v>0</v>
      </c>
      <c r="I6" s="20">
        <v>8</v>
      </c>
      <c r="J6" s="20">
        <v>1</v>
      </c>
      <c r="K6" s="86">
        <v>1</v>
      </c>
      <c r="L6" s="20">
        <v>116</v>
      </c>
      <c r="M6" s="20">
        <v>59</v>
      </c>
      <c r="N6" s="20">
        <v>57</v>
      </c>
      <c r="O6" s="22">
        <v>6</v>
      </c>
      <c r="P6" s="20">
        <v>0</v>
      </c>
      <c r="Q6" s="20">
        <v>6</v>
      </c>
      <c r="R6" s="22">
        <v>1</v>
      </c>
      <c r="S6" s="23"/>
      <c r="T6" s="22"/>
      <c r="U6" s="3"/>
    </row>
    <row r="7" spans="1:21" ht="19.5" customHeight="1">
      <c r="A7" s="174"/>
      <c r="B7" s="43" t="s">
        <v>188</v>
      </c>
      <c r="C7" s="86">
        <v>2</v>
      </c>
      <c r="D7" s="20">
        <v>55</v>
      </c>
      <c r="E7" s="20">
        <v>29</v>
      </c>
      <c r="F7" s="20">
        <v>26</v>
      </c>
      <c r="G7" s="20">
        <v>4</v>
      </c>
      <c r="H7" s="22">
        <v>0</v>
      </c>
      <c r="I7" s="20">
        <v>4</v>
      </c>
      <c r="J7" s="20">
        <v>0</v>
      </c>
      <c r="K7" s="86">
        <v>1</v>
      </c>
      <c r="L7" s="20">
        <v>40</v>
      </c>
      <c r="M7" s="20">
        <v>20</v>
      </c>
      <c r="N7" s="20">
        <v>20</v>
      </c>
      <c r="O7" s="22">
        <v>2</v>
      </c>
      <c r="P7" s="20">
        <v>0</v>
      </c>
      <c r="Q7" s="20">
        <v>2</v>
      </c>
      <c r="R7" s="22">
        <v>0</v>
      </c>
      <c r="S7" s="23"/>
      <c r="T7" s="22"/>
      <c r="U7" s="3"/>
    </row>
    <row r="8" spans="1:21" ht="19.5" customHeight="1">
      <c r="A8" s="174"/>
      <c r="B8" s="43" t="s">
        <v>189</v>
      </c>
      <c r="C8" s="86">
        <v>36</v>
      </c>
      <c r="D8" s="20">
        <v>3637</v>
      </c>
      <c r="E8" s="20">
        <v>1857</v>
      </c>
      <c r="F8" s="20">
        <v>1780</v>
      </c>
      <c r="G8" s="20">
        <v>232</v>
      </c>
      <c r="H8" s="20">
        <v>28</v>
      </c>
      <c r="I8" s="20">
        <v>204</v>
      </c>
      <c r="J8" s="20">
        <v>55</v>
      </c>
      <c r="K8" s="86">
        <v>35</v>
      </c>
      <c r="L8" s="20">
        <v>3554</v>
      </c>
      <c r="M8" s="20">
        <v>1791</v>
      </c>
      <c r="N8" s="20">
        <v>1763</v>
      </c>
      <c r="O8" s="20">
        <v>224</v>
      </c>
      <c r="P8" s="20">
        <v>22</v>
      </c>
      <c r="Q8" s="20">
        <v>202</v>
      </c>
      <c r="R8" s="20">
        <v>51</v>
      </c>
      <c r="S8" s="23"/>
      <c r="T8" s="22"/>
      <c r="U8" s="3"/>
    </row>
    <row r="9" spans="1:21" ht="15.75" customHeight="1">
      <c r="A9" s="40"/>
      <c r="B9" s="4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3"/>
      <c r="U9" s="22"/>
    </row>
    <row r="10" spans="1:31" ht="19.5" customHeight="1">
      <c r="A10" s="181" t="s">
        <v>190</v>
      </c>
      <c r="B10" s="41" t="s">
        <v>186</v>
      </c>
      <c r="C10" s="20">
        <f>C11+C12</f>
        <v>36</v>
      </c>
      <c r="D10" s="20">
        <f aca="true" t="shared" si="1" ref="D10:J10">D11+D12</f>
        <v>19596</v>
      </c>
      <c r="E10" s="20">
        <f t="shared" si="1"/>
        <v>9980</v>
      </c>
      <c r="F10" s="20">
        <f t="shared" si="1"/>
        <v>9616</v>
      </c>
      <c r="G10" s="20">
        <f t="shared" si="1"/>
        <v>888</v>
      </c>
      <c r="H10" s="20">
        <f t="shared" si="1"/>
        <v>341</v>
      </c>
      <c r="I10" s="20">
        <f t="shared" si="1"/>
        <v>547</v>
      </c>
      <c r="J10" s="20">
        <f t="shared" si="1"/>
        <v>207</v>
      </c>
      <c r="K10" s="86">
        <v>36</v>
      </c>
      <c r="L10" s="20">
        <v>19538</v>
      </c>
      <c r="M10" s="20">
        <v>9905</v>
      </c>
      <c r="N10" s="20">
        <v>9633</v>
      </c>
      <c r="O10" s="20">
        <v>944</v>
      </c>
      <c r="P10" s="20">
        <v>349</v>
      </c>
      <c r="Q10" s="20">
        <v>595</v>
      </c>
      <c r="R10" s="20">
        <v>201</v>
      </c>
      <c r="S10" s="20"/>
      <c r="T10" s="21"/>
      <c r="U10" s="20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26" customFormat="1" ht="19.5" customHeight="1">
      <c r="A11" s="179"/>
      <c r="B11" s="43" t="s">
        <v>187</v>
      </c>
      <c r="C11" s="20">
        <v>1</v>
      </c>
      <c r="D11" s="20">
        <v>661</v>
      </c>
      <c r="E11" s="20">
        <v>332</v>
      </c>
      <c r="F11" s="20">
        <v>329</v>
      </c>
      <c r="G11" s="20">
        <v>28</v>
      </c>
      <c r="H11" s="20">
        <v>19</v>
      </c>
      <c r="I11" s="20">
        <v>9</v>
      </c>
      <c r="J11" s="20">
        <v>7</v>
      </c>
      <c r="K11" s="20">
        <v>1</v>
      </c>
      <c r="L11" s="20">
        <v>648</v>
      </c>
      <c r="M11" s="20">
        <v>326</v>
      </c>
      <c r="N11" s="20">
        <v>322</v>
      </c>
      <c r="O11" s="20">
        <v>27</v>
      </c>
      <c r="P11" s="20">
        <v>19</v>
      </c>
      <c r="Q11" s="20">
        <v>8</v>
      </c>
      <c r="R11" s="20">
        <v>7</v>
      </c>
      <c r="S11" s="24"/>
      <c r="T11" s="24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ht="19.5" customHeight="1">
      <c r="A12" s="179"/>
      <c r="B12" s="43" t="s">
        <v>188</v>
      </c>
      <c r="C12" s="20">
        <v>35</v>
      </c>
      <c r="D12" s="20">
        <v>18935</v>
      </c>
      <c r="E12" s="20">
        <v>9648</v>
      </c>
      <c r="F12" s="20">
        <v>9287</v>
      </c>
      <c r="G12" s="20">
        <v>860</v>
      </c>
      <c r="H12" s="20">
        <v>322</v>
      </c>
      <c r="I12" s="20">
        <v>538</v>
      </c>
      <c r="J12" s="20">
        <v>200</v>
      </c>
      <c r="K12" s="20">
        <v>35</v>
      </c>
      <c r="L12" s="20">
        <v>18890</v>
      </c>
      <c r="M12" s="20">
        <v>9579</v>
      </c>
      <c r="N12" s="20">
        <v>9311</v>
      </c>
      <c r="O12" s="20">
        <v>917</v>
      </c>
      <c r="P12" s="20">
        <v>330</v>
      </c>
      <c r="Q12" s="20">
        <v>587</v>
      </c>
      <c r="R12" s="20">
        <v>194</v>
      </c>
      <c r="S12" s="28"/>
      <c r="T12" s="28"/>
      <c r="U12" s="29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21" s="14" customFormat="1" ht="15.75" customHeight="1">
      <c r="A13" s="40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9"/>
    </row>
    <row r="14" spans="1:18" s="30" customFormat="1" ht="19.5" customHeight="1">
      <c r="A14" s="174" t="s">
        <v>191</v>
      </c>
      <c r="B14" s="41" t="s">
        <v>186</v>
      </c>
      <c r="C14" s="87">
        <f>SUM(C15:C17)</f>
        <v>22</v>
      </c>
      <c r="D14" s="87">
        <f aca="true" t="shared" si="2" ref="D14:J14">SUM(D15:D17)</f>
        <v>11234</v>
      </c>
      <c r="E14" s="87">
        <f t="shared" si="2"/>
        <v>5677</v>
      </c>
      <c r="F14" s="87">
        <f t="shared" si="2"/>
        <v>5557</v>
      </c>
      <c r="G14" s="87">
        <f t="shared" si="2"/>
        <v>666</v>
      </c>
      <c r="H14" s="87">
        <f t="shared" si="2"/>
        <v>395</v>
      </c>
      <c r="I14" s="87">
        <f t="shared" si="2"/>
        <v>271</v>
      </c>
      <c r="J14" s="87">
        <f t="shared" si="2"/>
        <v>95</v>
      </c>
      <c r="K14" s="86">
        <v>24</v>
      </c>
      <c r="L14" s="20">
        <v>10098</v>
      </c>
      <c r="M14" s="20">
        <v>5185</v>
      </c>
      <c r="N14" s="20">
        <v>4913</v>
      </c>
      <c r="O14" s="20">
        <v>655</v>
      </c>
      <c r="P14" s="20">
        <v>378</v>
      </c>
      <c r="Q14" s="20">
        <v>277</v>
      </c>
      <c r="R14" s="20">
        <v>96</v>
      </c>
    </row>
    <row r="15" spans="1:20" s="14" customFormat="1" ht="19.5" customHeight="1">
      <c r="A15" s="174"/>
      <c r="B15" s="43" t="s">
        <v>187</v>
      </c>
      <c r="C15" s="87">
        <v>1</v>
      </c>
      <c r="D15" s="20">
        <v>505</v>
      </c>
      <c r="E15" s="20">
        <v>256</v>
      </c>
      <c r="F15" s="20">
        <v>249</v>
      </c>
      <c r="G15" s="20">
        <v>27</v>
      </c>
      <c r="H15" s="20">
        <v>19</v>
      </c>
      <c r="I15" s="87">
        <v>8</v>
      </c>
      <c r="J15" s="20">
        <v>2</v>
      </c>
      <c r="K15" s="86">
        <v>1</v>
      </c>
      <c r="L15" s="20">
        <v>508</v>
      </c>
      <c r="M15" s="20">
        <v>258</v>
      </c>
      <c r="N15" s="20">
        <v>250</v>
      </c>
      <c r="O15" s="20">
        <v>27</v>
      </c>
      <c r="P15" s="22">
        <v>23</v>
      </c>
      <c r="Q15" s="20">
        <v>4</v>
      </c>
      <c r="R15" s="20">
        <v>1</v>
      </c>
      <c r="S15" s="20"/>
      <c r="T15" s="31"/>
    </row>
    <row r="16" spans="1:21" s="14" customFormat="1" ht="19.5" customHeight="1">
      <c r="A16" s="174"/>
      <c r="B16" s="43" t="s">
        <v>188</v>
      </c>
      <c r="C16" s="20">
        <v>18</v>
      </c>
      <c r="D16" s="20">
        <v>9898</v>
      </c>
      <c r="E16" s="20">
        <v>4952</v>
      </c>
      <c r="F16" s="20">
        <v>4946</v>
      </c>
      <c r="G16" s="20">
        <v>585</v>
      </c>
      <c r="H16" s="20">
        <v>334</v>
      </c>
      <c r="I16" s="20">
        <v>251</v>
      </c>
      <c r="J16" s="20">
        <v>83</v>
      </c>
      <c r="K16" s="86">
        <v>18</v>
      </c>
      <c r="L16" s="20">
        <v>8674</v>
      </c>
      <c r="M16" s="20">
        <v>4434</v>
      </c>
      <c r="N16" s="20">
        <v>4240</v>
      </c>
      <c r="O16" s="20">
        <v>562</v>
      </c>
      <c r="P16" s="22">
        <v>312</v>
      </c>
      <c r="Q16" s="20">
        <v>250</v>
      </c>
      <c r="R16" s="20">
        <v>84</v>
      </c>
      <c r="S16" s="32"/>
      <c r="T16" s="32"/>
      <c r="U16" s="13"/>
    </row>
    <row r="17" spans="1:21" s="14" customFormat="1" ht="19.5" customHeight="1">
      <c r="A17" s="174"/>
      <c r="B17" s="43" t="s">
        <v>189</v>
      </c>
      <c r="C17" s="20">
        <v>3</v>
      </c>
      <c r="D17" s="20">
        <v>831</v>
      </c>
      <c r="E17" s="20">
        <v>469</v>
      </c>
      <c r="F17" s="20">
        <v>362</v>
      </c>
      <c r="G17" s="20">
        <v>54</v>
      </c>
      <c r="H17" s="20">
        <v>42</v>
      </c>
      <c r="I17" s="20">
        <v>12</v>
      </c>
      <c r="J17" s="20">
        <v>10</v>
      </c>
      <c r="K17" s="86">
        <v>5</v>
      </c>
      <c r="L17" s="20">
        <v>916</v>
      </c>
      <c r="M17" s="20">
        <v>493</v>
      </c>
      <c r="N17" s="20">
        <v>423</v>
      </c>
      <c r="O17" s="20">
        <v>66</v>
      </c>
      <c r="P17" s="20">
        <v>43</v>
      </c>
      <c r="Q17" s="20">
        <v>23</v>
      </c>
      <c r="R17" s="20">
        <v>11</v>
      </c>
      <c r="S17" s="34"/>
      <c r="T17" s="34"/>
      <c r="U17" s="34"/>
    </row>
    <row r="18" spans="1:21" s="14" customFormat="1" ht="15.75" customHeight="1">
      <c r="A18" s="40"/>
      <c r="B18" s="4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4"/>
      <c r="T18" s="34"/>
      <c r="U18" s="34"/>
    </row>
    <row r="19" spans="1:21" s="14" customFormat="1" ht="19.5" customHeight="1">
      <c r="A19" s="178" t="s">
        <v>155</v>
      </c>
      <c r="B19" s="41" t="s">
        <v>186</v>
      </c>
      <c r="C19" s="20">
        <f>C20+C21</f>
        <v>15</v>
      </c>
      <c r="D19" s="20">
        <f aca="true" t="shared" si="3" ref="D19:J19">D20+D21</f>
        <v>15996</v>
      </c>
      <c r="E19" s="20">
        <f t="shared" si="3"/>
        <v>7991</v>
      </c>
      <c r="F19" s="20">
        <f t="shared" si="3"/>
        <v>8005</v>
      </c>
      <c r="G19" s="20">
        <f t="shared" si="3"/>
        <v>991</v>
      </c>
      <c r="H19" s="20">
        <f t="shared" si="3"/>
        <v>769</v>
      </c>
      <c r="I19" s="20">
        <f t="shared" si="3"/>
        <v>222</v>
      </c>
      <c r="J19" s="20">
        <f t="shared" si="3"/>
        <v>247</v>
      </c>
      <c r="K19" s="86">
        <v>15</v>
      </c>
      <c r="L19" s="20">
        <v>15389</v>
      </c>
      <c r="M19" s="20">
        <v>7620</v>
      </c>
      <c r="N19" s="20">
        <v>7769</v>
      </c>
      <c r="O19" s="20">
        <v>1004</v>
      </c>
      <c r="P19" s="20">
        <v>757</v>
      </c>
      <c r="Q19" s="20">
        <v>247</v>
      </c>
      <c r="R19" s="20">
        <v>236</v>
      </c>
      <c r="S19" s="34"/>
      <c r="T19" s="34"/>
      <c r="U19" s="35"/>
    </row>
    <row r="20" spans="1:21" s="14" customFormat="1" ht="19.5" customHeight="1">
      <c r="A20" s="179"/>
      <c r="B20" s="43" t="s">
        <v>192</v>
      </c>
      <c r="C20" s="20">
        <v>9</v>
      </c>
      <c r="D20" s="20">
        <v>8711</v>
      </c>
      <c r="E20" s="20">
        <v>4521</v>
      </c>
      <c r="F20" s="20">
        <v>4190</v>
      </c>
      <c r="G20" s="20">
        <v>602</v>
      </c>
      <c r="H20" s="20">
        <v>469</v>
      </c>
      <c r="I20" s="20">
        <v>133</v>
      </c>
      <c r="J20" s="20">
        <v>149</v>
      </c>
      <c r="K20" s="20">
        <v>9</v>
      </c>
      <c r="L20" s="20">
        <v>8383</v>
      </c>
      <c r="M20" s="20">
        <v>4225</v>
      </c>
      <c r="N20" s="20">
        <v>4158</v>
      </c>
      <c r="O20" s="20">
        <v>601</v>
      </c>
      <c r="P20" s="20">
        <v>451</v>
      </c>
      <c r="Q20" s="20">
        <v>150</v>
      </c>
      <c r="R20" s="20">
        <v>150</v>
      </c>
      <c r="S20" s="36"/>
      <c r="T20" s="36"/>
      <c r="U20" s="37"/>
    </row>
    <row r="21" spans="1:21" s="14" customFormat="1" ht="19.5" customHeight="1">
      <c r="A21" s="179"/>
      <c r="B21" s="43" t="s">
        <v>189</v>
      </c>
      <c r="C21" s="87">
        <v>6</v>
      </c>
      <c r="D21" s="87">
        <v>7285</v>
      </c>
      <c r="E21" s="87">
        <v>3470</v>
      </c>
      <c r="F21" s="87">
        <v>3815</v>
      </c>
      <c r="G21" s="20">
        <v>389</v>
      </c>
      <c r="H21" s="87">
        <v>300</v>
      </c>
      <c r="I21" s="20">
        <v>89</v>
      </c>
      <c r="J21" s="87">
        <v>98</v>
      </c>
      <c r="K21" s="20">
        <v>6</v>
      </c>
      <c r="L21" s="20">
        <v>7006</v>
      </c>
      <c r="M21" s="20">
        <v>3395</v>
      </c>
      <c r="N21" s="20">
        <v>3611</v>
      </c>
      <c r="O21" s="20">
        <v>403</v>
      </c>
      <c r="P21" s="20">
        <v>306</v>
      </c>
      <c r="Q21" s="20">
        <v>97</v>
      </c>
      <c r="R21" s="20">
        <v>86</v>
      </c>
      <c r="S21" s="30"/>
      <c r="T21" s="30"/>
      <c r="U21" s="30"/>
    </row>
    <row r="22" spans="1:25" ht="15.75" customHeight="1">
      <c r="A22" s="40"/>
      <c r="B22" s="4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34"/>
      <c r="T22" s="34"/>
      <c r="U22" s="35"/>
      <c r="V22" s="14"/>
      <c r="W22" s="14"/>
      <c r="X22" s="14"/>
      <c r="Y22" s="14"/>
    </row>
    <row r="23" spans="1:25" ht="19.5" customHeight="1">
      <c r="A23" s="44" t="s">
        <v>193</v>
      </c>
      <c r="B23" s="43" t="s">
        <v>189</v>
      </c>
      <c r="C23" s="20">
        <v>1</v>
      </c>
      <c r="D23" s="20">
        <v>170</v>
      </c>
      <c r="E23" s="20">
        <v>47</v>
      </c>
      <c r="F23" s="20">
        <v>123</v>
      </c>
      <c r="G23" s="20">
        <v>18</v>
      </c>
      <c r="H23" s="20">
        <v>14</v>
      </c>
      <c r="I23" s="20">
        <v>4</v>
      </c>
      <c r="J23" s="20">
        <v>8</v>
      </c>
      <c r="K23" s="20">
        <v>1</v>
      </c>
      <c r="L23" s="20">
        <v>255</v>
      </c>
      <c r="M23" s="20">
        <v>31</v>
      </c>
      <c r="N23" s="20">
        <v>224</v>
      </c>
      <c r="O23" s="20">
        <v>14</v>
      </c>
      <c r="P23" s="20">
        <v>11</v>
      </c>
      <c r="Q23" s="20">
        <v>3</v>
      </c>
      <c r="R23" s="20">
        <v>7</v>
      </c>
      <c r="S23" s="38"/>
      <c r="T23" s="38"/>
      <c r="U23" s="38"/>
      <c r="V23" s="14"/>
      <c r="W23" s="14"/>
      <c r="X23" s="14"/>
      <c r="Y23" s="14"/>
    </row>
    <row r="24" spans="1:25" ht="15.75" customHeight="1">
      <c r="A24" s="40"/>
      <c r="B24" s="4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8"/>
      <c r="T24" s="38"/>
      <c r="U24" s="38"/>
      <c r="V24" s="14"/>
      <c r="W24" s="14"/>
      <c r="X24" s="14"/>
      <c r="Y24" s="14"/>
    </row>
    <row r="25" spans="1:35" ht="19.5" customHeight="1">
      <c r="A25" s="181" t="s">
        <v>194</v>
      </c>
      <c r="B25" s="41" t="s">
        <v>186</v>
      </c>
      <c r="C25" s="20">
        <f>SUM(C26:C29)</f>
        <v>4</v>
      </c>
      <c r="D25" s="20">
        <f aca="true" t="shared" si="4" ref="D25:J25">SUM(D26:D29)</f>
        <v>7100</v>
      </c>
      <c r="E25" s="20">
        <f t="shared" si="4"/>
        <v>4449</v>
      </c>
      <c r="F25" s="20">
        <f t="shared" si="4"/>
        <v>2651</v>
      </c>
      <c r="G25" s="20">
        <f t="shared" si="4"/>
        <v>490</v>
      </c>
      <c r="H25" s="20">
        <f t="shared" si="4"/>
        <v>411</v>
      </c>
      <c r="I25" s="20">
        <f t="shared" si="4"/>
        <v>79</v>
      </c>
      <c r="J25" s="20">
        <f t="shared" si="4"/>
        <v>259</v>
      </c>
      <c r="K25" s="20">
        <v>5</v>
      </c>
      <c r="L25" s="20">
        <f aca="true" t="shared" si="5" ref="L25:R25">SUM(L26:L29)</f>
        <v>8615</v>
      </c>
      <c r="M25" s="20">
        <f t="shared" si="5"/>
        <v>5188</v>
      </c>
      <c r="N25" s="20">
        <f t="shared" si="5"/>
        <v>3427</v>
      </c>
      <c r="O25" s="20">
        <f t="shared" si="5"/>
        <v>837</v>
      </c>
      <c r="P25" s="20">
        <f t="shared" si="5"/>
        <v>693</v>
      </c>
      <c r="Q25" s="20">
        <f t="shared" si="5"/>
        <v>144</v>
      </c>
      <c r="R25" s="20">
        <f t="shared" si="5"/>
        <v>949</v>
      </c>
      <c r="S25" s="38"/>
      <c r="T25" s="38"/>
      <c r="U25" s="38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9.5" customHeight="1">
      <c r="A26" s="181"/>
      <c r="B26" s="43" t="s">
        <v>187</v>
      </c>
      <c r="C26" s="20">
        <v>1</v>
      </c>
      <c r="D26" s="20">
        <v>4537</v>
      </c>
      <c r="E26" s="20">
        <v>3096</v>
      </c>
      <c r="F26" s="20">
        <v>1441</v>
      </c>
      <c r="G26" s="20">
        <v>355</v>
      </c>
      <c r="H26" s="20">
        <v>330</v>
      </c>
      <c r="I26" s="20">
        <v>25</v>
      </c>
      <c r="J26" s="20">
        <v>191</v>
      </c>
      <c r="K26" s="20">
        <v>1</v>
      </c>
      <c r="L26" s="20">
        <v>5456</v>
      </c>
      <c r="M26" s="20">
        <v>3512</v>
      </c>
      <c r="N26" s="20">
        <v>1944</v>
      </c>
      <c r="O26" s="20">
        <f>SUM(P26:Q26)</f>
        <v>630</v>
      </c>
      <c r="P26" s="20">
        <v>558</v>
      </c>
      <c r="Q26" s="20">
        <v>72</v>
      </c>
      <c r="R26" s="20">
        <v>834</v>
      </c>
      <c r="S26" s="29"/>
      <c r="T26" s="29"/>
      <c r="U26" s="29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25" ht="19.5" customHeight="1">
      <c r="A27" s="181"/>
      <c r="B27" s="42" t="s">
        <v>195</v>
      </c>
      <c r="C27" s="20">
        <v>1</v>
      </c>
      <c r="D27" s="20">
        <v>433</v>
      </c>
      <c r="E27" s="20">
        <v>34</v>
      </c>
      <c r="F27" s="20">
        <v>399</v>
      </c>
      <c r="G27" s="20">
        <v>60</v>
      </c>
      <c r="H27" s="20">
        <v>14</v>
      </c>
      <c r="I27" s="20">
        <v>46</v>
      </c>
      <c r="J27" s="20">
        <v>14</v>
      </c>
      <c r="K27" s="20">
        <v>1</v>
      </c>
      <c r="L27" s="20">
        <v>441</v>
      </c>
      <c r="M27" s="20">
        <v>38</v>
      </c>
      <c r="N27" s="20">
        <v>403</v>
      </c>
      <c r="O27" s="20">
        <v>61</v>
      </c>
      <c r="P27" s="20">
        <v>12</v>
      </c>
      <c r="Q27" s="20">
        <v>49</v>
      </c>
      <c r="R27" s="20">
        <v>13</v>
      </c>
      <c r="S27" s="29"/>
      <c r="T27" s="29"/>
      <c r="U27" s="29"/>
      <c r="V27" s="14"/>
      <c r="W27" s="14"/>
      <c r="X27" s="14"/>
      <c r="Y27" s="14"/>
    </row>
    <row r="28" spans="1:25" ht="19.5" customHeight="1">
      <c r="A28" s="181"/>
      <c r="B28" s="43" t="s">
        <v>78</v>
      </c>
      <c r="C28" s="20">
        <v>1</v>
      </c>
      <c r="D28" s="20">
        <v>908</v>
      </c>
      <c r="E28" s="20">
        <v>224</v>
      </c>
      <c r="F28" s="20">
        <v>684</v>
      </c>
      <c r="G28" s="20">
        <v>33</v>
      </c>
      <c r="H28" s="20">
        <v>28</v>
      </c>
      <c r="I28" s="20">
        <v>5</v>
      </c>
      <c r="J28" s="20">
        <v>19</v>
      </c>
      <c r="K28" s="20">
        <v>1</v>
      </c>
      <c r="L28" s="20">
        <v>895</v>
      </c>
      <c r="M28" s="20">
        <v>227</v>
      </c>
      <c r="N28" s="20">
        <v>668</v>
      </c>
      <c r="O28" s="20">
        <v>35</v>
      </c>
      <c r="P28" s="20">
        <v>29</v>
      </c>
      <c r="Q28" s="20">
        <v>6</v>
      </c>
      <c r="R28" s="20">
        <v>32</v>
      </c>
      <c r="S28" s="29"/>
      <c r="T28" s="29"/>
      <c r="U28" s="29"/>
      <c r="V28" s="14"/>
      <c r="W28" s="14"/>
      <c r="X28" s="14"/>
      <c r="Y28" s="14"/>
    </row>
    <row r="29" spans="1:25" ht="19.5" customHeight="1">
      <c r="A29" s="181"/>
      <c r="B29" s="43" t="s">
        <v>77</v>
      </c>
      <c r="C29" s="20">
        <v>1</v>
      </c>
      <c r="D29" s="95">
        <v>1222</v>
      </c>
      <c r="E29" s="95">
        <v>1095</v>
      </c>
      <c r="F29" s="95">
        <v>127</v>
      </c>
      <c r="G29" s="95">
        <v>42</v>
      </c>
      <c r="H29" s="95">
        <v>39</v>
      </c>
      <c r="I29" s="95">
        <v>3</v>
      </c>
      <c r="J29" s="95">
        <v>35</v>
      </c>
      <c r="K29" s="20">
        <v>2</v>
      </c>
      <c r="L29" s="20">
        <v>1823</v>
      </c>
      <c r="M29" s="95">
        <v>1411</v>
      </c>
      <c r="N29" s="95">
        <v>412</v>
      </c>
      <c r="O29" s="20">
        <v>111</v>
      </c>
      <c r="P29" s="95">
        <v>94</v>
      </c>
      <c r="Q29" s="95">
        <v>17</v>
      </c>
      <c r="R29" s="95">
        <v>70</v>
      </c>
      <c r="S29" s="29"/>
      <c r="T29" s="29"/>
      <c r="U29" s="29"/>
      <c r="V29" s="14"/>
      <c r="W29" s="14"/>
      <c r="X29" s="14"/>
      <c r="Y29" s="14"/>
    </row>
    <row r="30" spans="1:25" ht="15.75" customHeight="1">
      <c r="A30" s="40"/>
      <c r="B30" s="42"/>
      <c r="C30" s="20"/>
      <c r="D30" s="95"/>
      <c r="E30" s="95"/>
      <c r="F30" s="95"/>
      <c r="G30" s="95"/>
      <c r="H30" s="95"/>
      <c r="I30" s="95"/>
      <c r="J30" s="95"/>
      <c r="K30" s="20"/>
      <c r="L30" s="20"/>
      <c r="M30" s="95"/>
      <c r="N30" s="95"/>
      <c r="O30" s="20"/>
      <c r="P30" s="95"/>
      <c r="Q30" s="95"/>
      <c r="R30" s="95"/>
      <c r="S30" s="29"/>
      <c r="T30" s="29"/>
      <c r="U30" s="29"/>
      <c r="V30" s="14"/>
      <c r="W30" s="14"/>
      <c r="X30" s="14"/>
      <c r="Y30" s="14"/>
    </row>
    <row r="31" spans="1:25" ht="19.5" customHeight="1">
      <c r="A31" s="44" t="s">
        <v>196</v>
      </c>
      <c r="B31" s="43" t="s">
        <v>197</v>
      </c>
      <c r="C31" s="20">
        <v>1</v>
      </c>
      <c r="D31" s="95">
        <v>133</v>
      </c>
      <c r="E31" s="95">
        <v>132</v>
      </c>
      <c r="F31" s="95">
        <v>1</v>
      </c>
      <c r="G31" s="95">
        <v>57</v>
      </c>
      <c r="H31" s="95">
        <v>56</v>
      </c>
      <c r="I31" s="95">
        <v>1</v>
      </c>
      <c r="J31" s="95">
        <v>68</v>
      </c>
      <c r="K31" s="20">
        <v>1</v>
      </c>
      <c r="L31" s="20">
        <v>130</v>
      </c>
      <c r="M31" s="95">
        <v>129</v>
      </c>
      <c r="N31" s="95">
        <v>1</v>
      </c>
      <c r="O31" s="20">
        <v>55</v>
      </c>
      <c r="P31" s="95" t="s">
        <v>267</v>
      </c>
      <c r="Q31" s="95" t="s">
        <v>267</v>
      </c>
      <c r="R31" s="95">
        <v>38</v>
      </c>
      <c r="S31" s="29"/>
      <c r="T31" s="29"/>
      <c r="U31" s="29"/>
      <c r="V31" s="14"/>
      <c r="W31" s="14"/>
      <c r="X31" s="14"/>
      <c r="Y31" s="14"/>
    </row>
    <row r="32" spans="1:25" ht="19.5" customHeight="1">
      <c r="A32" s="44" t="s">
        <v>198</v>
      </c>
      <c r="B32" s="43" t="s">
        <v>199</v>
      </c>
      <c r="C32" s="20">
        <v>1</v>
      </c>
      <c r="D32" s="20">
        <v>50</v>
      </c>
      <c r="E32" s="20">
        <v>34</v>
      </c>
      <c r="F32" s="20">
        <v>16</v>
      </c>
      <c r="G32" s="20">
        <v>44</v>
      </c>
      <c r="H32" s="20">
        <v>20</v>
      </c>
      <c r="I32" s="20">
        <v>24</v>
      </c>
      <c r="J32" s="20">
        <v>28</v>
      </c>
      <c r="K32" s="20">
        <v>1</v>
      </c>
      <c r="L32" s="20">
        <v>47</v>
      </c>
      <c r="M32" s="20">
        <v>32</v>
      </c>
      <c r="N32" s="20">
        <v>15</v>
      </c>
      <c r="O32" s="20">
        <v>44</v>
      </c>
      <c r="P32" s="20">
        <v>23</v>
      </c>
      <c r="Q32" s="20">
        <v>21</v>
      </c>
      <c r="R32" s="20">
        <v>27</v>
      </c>
      <c r="S32" s="29"/>
      <c r="T32" s="29"/>
      <c r="U32" s="29"/>
      <c r="V32" s="14"/>
      <c r="W32" s="14"/>
      <c r="X32" s="14"/>
      <c r="Y32" s="14"/>
    </row>
    <row r="33" spans="1:25" ht="19.5" customHeight="1">
      <c r="A33" s="44" t="s">
        <v>200</v>
      </c>
      <c r="B33" s="43" t="s">
        <v>199</v>
      </c>
      <c r="C33" s="20">
        <v>2</v>
      </c>
      <c r="D33" s="20">
        <v>296</v>
      </c>
      <c r="E33" s="20">
        <v>178</v>
      </c>
      <c r="F33" s="20">
        <v>118</v>
      </c>
      <c r="G33" s="20">
        <v>171</v>
      </c>
      <c r="H33" s="20">
        <v>74</v>
      </c>
      <c r="I33" s="20">
        <v>97</v>
      </c>
      <c r="J33" s="20">
        <v>84</v>
      </c>
      <c r="K33" s="20">
        <v>2</v>
      </c>
      <c r="L33" s="20">
        <v>304</v>
      </c>
      <c r="M33" s="20">
        <v>185</v>
      </c>
      <c r="N33" s="20">
        <v>119</v>
      </c>
      <c r="O33" s="20">
        <v>191</v>
      </c>
      <c r="P33" s="20">
        <v>79</v>
      </c>
      <c r="Q33" s="20">
        <v>112</v>
      </c>
      <c r="R33" s="20">
        <v>72</v>
      </c>
      <c r="S33" s="29"/>
      <c r="T33" s="29"/>
      <c r="U33" s="29"/>
      <c r="V33" s="14"/>
      <c r="W33" s="14"/>
      <c r="X33" s="14"/>
      <c r="Y33" s="14"/>
    </row>
    <row r="34" spans="1:25" ht="15.75" customHeight="1">
      <c r="A34" s="45"/>
      <c r="B34" s="42"/>
      <c r="C34" s="20"/>
      <c r="D34" s="88"/>
      <c r="E34" s="20"/>
      <c r="F34" s="20"/>
      <c r="G34" s="20"/>
      <c r="H34" s="88"/>
      <c r="I34" s="20"/>
      <c r="J34" s="20"/>
      <c r="K34" s="20"/>
      <c r="L34" s="20"/>
      <c r="M34" s="20"/>
      <c r="N34" s="20"/>
      <c r="O34" s="20"/>
      <c r="P34" s="88"/>
      <c r="Q34" s="20"/>
      <c r="R34" s="20"/>
      <c r="S34" s="29"/>
      <c r="T34" s="29"/>
      <c r="U34" s="29"/>
      <c r="V34" s="14"/>
      <c r="W34" s="14"/>
      <c r="X34" s="14"/>
      <c r="Y34" s="14"/>
    </row>
    <row r="35" spans="1:25" ht="19.5" customHeight="1">
      <c r="A35" s="44" t="s">
        <v>201</v>
      </c>
      <c r="B35" s="43" t="s">
        <v>189</v>
      </c>
      <c r="C35" s="20">
        <v>14</v>
      </c>
      <c r="D35" s="20">
        <v>2064</v>
      </c>
      <c r="E35" s="20">
        <v>1003</v>
      </c>
      <c r="F35" s="20">
        <v>1061</v>
      </c>
      <c r="G35" s="20">
        <v>125</v>
      </c>
      <c r="H35" s="20">
        <v>74</v>
      </c>
      <c r="I35" s="20">
        <v>51</v>
      </c>
      <c r="J35" s="20">
        <v>42</v>
      </c>
      <c r="K35" s="20">
        <v>15</v>
      </c>
      <c r="L35" s="20">
        <v>2193</v>
      </c>
      <c r="M35" s="20">
        <v>1128</v>
      </c>
      <c r="N35" s="20">
        <v>1065</v>
      </c>
      <c r="O35" s="20">
        <v>143</v>
      </c>
      <c r="P35" s="20">
        <v>86</v>
      </c>
      <c r="Q35" s="20">
        <v>57</v>
      </c>
      <c r="R35" s="20">
        <v>54</v>
      </c>
      <c r="S35" s="29"/>
      <c r="T35" s="29"/>
      <c r="U35" s="29"/>
      <c r="V35" s="14"/>
      <c r="W35" s="14"/>
      <c r="X35" s="14"/>
      <c r="Y35" s="14"/>
    </row>
    <row r="36" spans="1:25" ht="15.75" customHeight="1">
      <c r="A36" s="45"/>
      <c r="B36" s="42"/>
      <c r="C36" s="20"/>
      <c r="D36" s="20"/>
      <c r="E36" s="88"/>
      <c r="F36" s="20"/>
      <c r="G36" s="20"/>
      <c r="H36" s="20"/>
      <c r="I36" s="20"/>
      <c r="J36" s="20"/>
      <c r="K36" s="20"/>
      <c r="L36" s="20"/>
      <c r="M36" s="88"/>
      <c r="N36" s="20"/>
      <c r="O36" s="20"/>
      <c r="P36" s="20"/>
      <c r="Q36" s="20"/>
      <c r="R36" s="20"/>
      <c r="S36" s="29"/>
      <c r="T36" s="29"/>
      <c r="U36" s="29"/>
      <c r="V36" s="14"/>
      <c r="W36" s="14"/>
      <c r="X36" s="14"/>
      <c r="Y36" s="14"/>
    </row>
    <row r="37" spans="1:25" ht="19.5" customHeight="1">
      <c r="A37" s="44" t="s">
        <v>79</v>
      </c>
      <c r="B37" s="43" t="s">
        <v>189</v>
      </c>
      <c r="C37" s="86">
        <v>7</v>
      </c>
      <c r="D37" s="20">
        <v>313</v>
      </c>
      <c r="E37" s="20">
        <v>198</v>
      </c>
      <c r="F37" s="20">
        <v>115</v>
      </c>
      <c r="G37" s="20">
        <v>21</v>
      </c>
      <c r="H37" s="20">
        <v>11</v>
      </c>
      <c r="I37" s="20">
        <v>10</v>
      </c>
      <c r="J37" s="20">
        <v>3</v>
      </c>
      <c r="K37" s="86">
        <v>6</v>
      </c>
      <c r="L37" s="20">
        <v>277</v>
      </c>
      <c r="M37" s="20">
        <v>191</v>
      </c>
      <c r="N37" s="20">
        <v>86</v>
      </c>
      <c r="O37" s="20">
        <v>17</v>
      </c>
      <c r="P37" s="20">
        <v>12</v>
      </c>
      <c r="Q37" s="20">
        <v>5</v>
      </c>
      <c r="R37" s="20">
        <v>2</v>
      </c>
      <c r="S37" s="29"/>
      <c r="T37" s="29"/>
      <c r="U37" s="29"/>
      <c r="V37" s="14"/>
      <c r="W37" s="14"/>
      <c r="X37" s="14"/>
      <c r="Y37" s="14"/>
    </row>
    <row r="38" spans="1:25" s="48" customFormat="1" ht="12" customHeight="1">
      <c r="A38" s="97" t="s">
        <v>202</v>
      </c>
      <c r="B38" s="139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 t="s">
        <v>203</v>
      </c>
      <c r="N38" s="97"/>
      <c r="O38" s="97"/>
      <c r="P38" s="97"/>
      <c r="Q38" s="97"/>
      <c r="R38" s="97"/>
      <c r="S38" s="31"/>
      <c r="T38" s="31"/>
      <c r="U38" s="31"/>
      <c r="V38" s="31"/>
      <c r="W38" s="31"/>
      <c r="X38" s="31"/>
      <c r="Y38" s="31"/>
    </row>
    <row r="39" s="48" customFormat="1" ht="10.5">
      <c r="A39" s="31" t="s">
        <v>204</v>
      </c>
    </row>
    <row r="40" s="48" customFormat="1" ht="10.5"/>
  </sheetData>
  <mergeCells count="15">
    <mergeCell ref="A19:A21"/>
    <mergeCell ref="A1:R1"/>
    <mergeCell ref="A25:A29"/>
    <mergeCell ref="R3:R4"/>
    <mergeCell ref="K3:K4"/>
    <mergeCell ref="L3:N3"/>
    <mergeCell ref="O3:Q3"/>
    <mergeCell ref="A3:B4"/>
    <mergeCell ref="A5:A8"/>
    <mergeCell ref="A10:A12"/>
    <mergeCell ref="J3:J4"/>
    <mergeCell ref="A14:A17"/>
    <mergeCell ref="C3:C4"/>
    <mergeCell ref="D3:F3"/>
    <mergeCell ref="G3:I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I15" sqref="I15"/>
    </sheetView>
  </sheetViews>
  <sheetFormatPr defaultColWidth="9.140625" defaultRowHeight="12"/>
  <cols>
    <col min="1" max="1" width="10.7109375" style="0" customWidth="1"/>
    <col min="2" max="8" width="9.28125" style="0" customWidth="1"/>
    <col min="9" max="9" width="18.421875" style="0" customWidth="1"/>
    <col min="11" max="11" width="8.57421875" style="0" customWidth="1"/>
  </cols>
  <sheetData>
    <row r="1" spans="1:11" s="6" customFormat="1" ht="18.75" customHeight="1">
      <c r="A1" s="180" t="s">
        <v>154</v>
      </c>
      <c r="B1" s="180"/>
      <c r="C1" s="180"/>
      <c r="D1" s="180"/>
      <c r="E1" s="180"/>
      <c r="F1" s="180"/>
      <c r="G1" s="180"/>
      <c r="H1" s="180"/>
      <c r="I1" s="180"/>
      <c r="J1" s="30"/>
      <c r="K1" s="30"/>
    </row>
    <row r="2" spans="1:11" s="47" customFormat="1" ht="10.5" customHeight="1" thickBot="1">
      <c r="A2" s="63"/>
      <c r="B2" s="9"/>
      <c r="C2" s="50"/>
      <c r="D2" s="50"/>
      <c r="E2" s="50"/>
      <c r="F2" s="50"/>
      <c r="G2" s="50"/>
      <c r="H2" s="51"/>
      <c r="I2" s="65"/>
      <c r="J2" s="52"/>
      <c r="K2" s="52"/>
    </row>
    <row r="3" spans="1:11" s="47" customFormat="1" ht="13.5" customHeight="1" thickTop="1">
      <c r="A3" s="168" t="s">
        <v>73</v>
      </c>
      <c r="B3" s="201" t="s">
        <v>33</v>
      </c>
      <c r="C3" s="172" t="s">
        <v>75</v>
      </c>
      <c r="D3" s="182"/>
      <c r="E3" s="201" t="s">
        <v>144</v>
      </c>
      <c r="F3" s="172" t="s">
        <v>66</v>
      </c>
      <c r="G3" s="182"/>
      <c r="H3" s="187" t="s">
        <v>67</v>
      </c>
      <c r="I3" s="134" t="s">
        <v>68</v>
      </c>
      <c r="J3" s="13"/>
      <c r="K3" s="13"/>
    </row>
    <row r="4" spans="1:11" s="47" customFormat="1" ht="13.5" customHeight="1">
      <c r="A4" s="169"/>
      <c r="B4" s="202"/>
      <c r="C4" s="173"/>
      <c r="D4" s="184"/>
      <c r="E4" s="202"/>
      <c r="F4" s="173"/>
      <c r="G4" s="184"/>
      <c r="H4" s="188"/>
      <c r="I4" s="136" t="s">
        <v>175</v>
      </c>
      <c r="J4" s="13"/>
      <c r="K4" s="13"/>
    </row>
    <row r="5" spans="1:11" s="3" customFormat="1" ht="13.5" customHeight="1">
      <c r="A5" s="170"/>
      <c r="B5" s="203"/>
      <c r="C5" s="69" t="s">
        <v>65</v>
      </c>
      <c r="D5" s="69" t="s">
        <v>64</v>
      </c>
      <c r="E5" s="203"/>
      <c r="F5" s="69" t="s">
        <v>65</v>
      </c>
      <c r="G5" s="69" t="s">
        <v>64</v>
      </c>
      <c r="H5" s="189"/>
      <c r="I5" s="69" t="s">
        <v>176</v>
      </c>
      <c r="J5" s="13"/>
      <c r="K5" s="13"/>
    </row>
    <row r="6" spans="1:11" s="53" customFormat="1" ht="21" customHeight="1" hidden="1">
      <c r="A6" s="91" t="s">
        <v>88</v>
      </c>
      <c r="B6" s="102">
        <v>3935</v>
      </c>
      <c r="C6" s="103">
        <v>3815</v>
      </c>
      <c r="D6" s="83">
        <v>96.95044472681067</v>
      </c>
      <c r="E6" s="104">
        <v>30</v>
      </c>
      <c r="F6" s="104">
        <v>28</v>
      </c>
      <c r="G6" s="83">
        <v>1.1435832274459974</v>
      </c>
      <c r="H6" s="104">
        <v>62</v>
      </c>
      <c r="I6" s="104">
        <v>17</v>
      </c>
      <c r="J6" s="19"/>
      <c r="K6" s="19"/>
    </row>
    <row r="7" spans="1:11" s="3" customFormat="1" ht="21" customHeight="1">
      <c r="A7" s="19" t="s">
        <v>245</v>
      </c>
      <c r="B7" s="114">
        <v>3876</v>
      </c>
      <c r="C7" s="104">
        <v>3681</v>
      </c>
      <c r="D7" s="83">
        <f>C7/B7*100</f>
        <v>94.96904024767801</v>
      </c>
      <c r="E7" s="104">
        <v>24</v>
      </c>
      <c r="F7" s="104">
        <v>40</v>
      </c>
      <c r="G7" s="83">
        <f aca="true" t="shared" si="0" ref="G7:G14">(F7+I7)/B7*100</f>
        <v>1.0577915376676987</v>
      </c>
      <c r="H7" s="104">
        <v>131</v>
      </c>
      <c r="I7" s="104">
        <v>1</v>
      </c>
      <c r="J7" s="19"/>
      <c r="K7" s="19"/>
    </row>
    <row r="8" spans="1:11" s="3" customFormat="1" ht="21" customHeight="1">
      <c r="A8" s="19">
        <v>14</v>
      </c>
      <c r="B8" s="114">
        <v>3906</v>
      </c>
      <c r="C8" s="104">
        <v>3789</v>
      </c>
      <c r="D8" s="83">
        <f aca="true" t="shared" si="1" ref="D8:D14">C8/$B8*100</f>
        <v>97.00460829493088</v>
      </c>
      <c r="E8" s="104">
        <v>13</v>
      </c>
      <c r="F8" s="104">
        <v>22</v>
      </c>
      <c r="G8" s="83">
        <f t="shared" si="0"/>
        <v>0.6400409626216078</v>
      </c>
      <c r="H8" s="104">
        <v>82</v>
      </c>
      <c r="I8" s="104">
        <v>3</v>
      </c>
      <c r="J8" s="19"/>
      <c r="K8" s="19"/>
    </row>
    <row r="9" spans="1:11" s="3" customFormat="1" ht="21" customHeight="1">
      <c r="A9" s="19" t="s">
        <v>171</v>
      </c>
      <c r="B9" s="114">
        <f>SUM(B10:B11)</f>
        <v>3672</v>
      </c>
      <c r="C9" s="104">
        <f aca="true" t="shared" si="2" ref="C9:I9">SUM(C10:C11)</f>
        <v>3562</v>
      </c>
      <c r="D9" s="83">
        <f t="shared" si="1"/>
        <v>97.00435729847494</v>
      </c>
      <c r="E9" s="104">
        <f t="shared" si="2"/>
        <v>13</v>
      </c>
      <c r="F9" s="104">
        <f t="shared" si="2"/>
        <v>34</v>
      </c>
      <c r="G9" s="83">
        <f t="shared" si="0"/>
        <v>0.9531590413943355</v>
      </c>
      <c r="H9" s="104">
        <f t="shared" si="2"/>
        <v>63</v>
      </c>
      <c r="I9" s="104">
        <f t="shared" si="2"/>
        <v>1</v>
      </c>
      <c r="J9" s="19"/>
      <c r="K9" s="19"/>
    </row>
    <row r="10" spans="1:11" s="3" customFormat="1" ht="21" customHeight="1">
      <c r="A10" s="19" t="s">
        <v>107</v>
      </c>
      <c r="B10" s="114">
        <v>1826</v>
      </c>
      <c r="C10" s="104">
        <v>1773</v>
      </c>
      <c r="D10" s="83">
        <f t="shared" si="1"/>
        <v>97.09748083242059</v>
      </c>
      <c r="E10" s="104">
        <f>2+2+2</f>
        <v>6</v>
      </c>
      <c r="F10" s="104">
        <v>17</v>
      </c>
      <c r="G10" s="83">
        <f t="shared" si="0"/>
        <v>0.9309967141292442</v>
      </c>
      <c r="H10" s="104">
        <v>30</v>
      </c>
      <c r="I10" s="104">
        <v>0</v>
      </c>
      <c r="J10" s="19"/>
      <c r="K10" s="19"/>
    </row>
    <row r="11" spans="1:11" s="1" customFormat="1" ht="21" customHeight="1">
      <c r="A11" s="19" t="s">
        <v>108</v>
      </c>
      <c r="B11" s="114">
        <v>1846</v>
      </c>
      <c r="C11" s="104">
        <v>1789</v>
      </c>
      <c r="D11" s="83">
        <f t="shared" si="1"/>
        <v>96.91224268689056</v>
      </c>
      <c r="E11" s="104">
        <f>3+4+0</f>
        <v>7</v>
      </c>
      <c r="F11" s="104">
        <v>17</v>
      </c>
      <c r="G11" s="83">
        <f t="shared" si="0"/>
        <v>0.9750812567713976</v>
      </c>
      <c r="H11" s="104">
        <v>33</v>
      </c>
      <c r="I11" s="104">
        <v>1</v>
      </c>
      <c r="J11" s="33"/>
      <c r="K11" s="33"/>
    </row>
    <row r="12" spans="1:11" s="1" customFormat="1" ht="21" customHeight="1">
      <c r="A12" s="33" t="s">
        <v>244</v>
      </c>
      <c r="B12" s="107">
        <v>3610</v>
      </c>
      <c r="C12" s="108">
        <v>3541</v>
      </c>
      <c r="D12" s="84">
        <f t="shared" si="1"/>
        <v>98.08864265927978</v>
      </c>
      <c r="E12" s="108">
        <v>8</v>
      </c>
      <c r="F12" s="108">
        <v>29</v>
      </c>
      <c r="G12" s="84">
        <f t="shared" si="0"/>
        <v>0.9141274238227147</v>
      </c>
      <c r="H12" s="108">
        <v>31</v>
      </c>
      <c r="I12" s="108">
        <v>4</v>
      </c>
      <c r="J12" s="33"/>
      <c r="K12" s="33"/>
    </row>
    <row r="13" spans="1:11" s="1" customFormat="1" ht="21" customHeight="1">
      <c r="A13" s="33" t="s">
        <v>107</v>
      </c>
      <c r="B13" s="107">
        <v>1814</v>
      </c>
      <c r="C13" s="108">
        <v>1777</v>
      </c>
      <c r="D13" s="84">
        <f t="shared" si="1"/>
        <v>97.96030871003308</v>
      </c>
      <c r="E13" s="108">
        <v>2</v>
      </c>
      <c r="F13" s="108">
        <v>20</v>
      </c>
      <c r="G13" s="84">
        <f t="shared" si="0"/>
        <v>1.2127894156560088</v>
      </c>
      <c r="H13" s="108">
        <v>15</v>
      </c>
      <c r="I13" s="108">
        <v>2</v>
      </c>
      <c r="J13" s="33"/>
      <c r="K13" s="33"/>
    </row>
    <row r="14" spans="1:11" s="1" customFormat="1" ht="21" customHeight="1">
      <c r="A14" s="33" t="s">
        <v>108</v>
      </c>
      <c r="B14" s="156">
        <v>1796</v>
      </c>
      <c r="C14" s="108">
        <v>1764</v>
      </c>
      <c r="D14" s="84">
        <f t="shared" si="1"/>
        <v>98.21826280623608</v>
      </c>
      <c r="E14" s="108">
        <v>6</v>
      </c>
      <c r="F14" s="108">
        <v>9</v>
      </c>
      <c r="G14" s="84">
        <f t="shared" si="0"/>
        <v>0.6124721603563474</v>
      </c>
      <c r="H14" s="108">
        <v>16</v>
      </c>
      <c r="I14" s="108">
        <v>2</v>
      </c>
      <c r="J14" s="33"/>
      <c r="K14" s="33"/>
    </row>
    <row r="15" spans="1:11" s="1" customFormat="1" ht="10.5" customHeight="1">
      <c r="A15" s="98" t="s">
        <v>69</v>
      </c>
      <c r="B15" s="94"/>
      <c r="C15" s="94"/>
      <c r="D15" s="120"/>
      <c r="E15" s="94"/>
      <c r="F15" s="94"/>
      <c r="G15" s="120"/>
      <c r="H15" s="94"/>
      <c r="I15" s="94"/>
      <c r="J15" s="33"/>
      <c r="K15" s="33"/>
    </row>
    <row r="16" spans="1:11" s="1" customFormat="1" ht="10.5" customHeight="1">
      <c r="A16" s="49" t="s">
        <v>76</v>
      </c>
      <c r="B16" s="19"/>
      <c r="C16" s="19"/>
      <c r="D16" s="76"/>
      <c r="E16" s="19"/>
      <c r="F16" s="19"/>
      <c r="G16" s="76"/>
      <c r="H16" s="19"/>
      <c r="I16" s="19"/>
      <c r="J16" s="33"/>
      <c r="K16" s="33"/>
    </row>
    <row r="17" spans="1:11" s="48" customFormat="1" ht="10.5" customHeight="1">
      <c r="A17" s="49" t="s">
        <v>70</v>
      </c>
      <c r="B17" s="54"/>
      <c r="C17" s="55"/>
      <c r="D17" s="55"/>
      <c r="E17" s="55"/>
      <c r="F17" s="55"/>
      <c r="G17" s="55"/>
      <c r="H17" s="55"/>
      <c r="I17" s="57"/>
      <c r="J17" s="31"/>
      <c r="K17" s="31"/>
    </row>
    <row r="18" spans="1:11" s="48" customFormat="1" ht="10.5" customHeight="1">
      <c r="A18" s="49" t="s">
        <v>71</v>
      </c>
      <c r="B18" s="54"/>
      <c r="C18" s="55"/>
      <c r="D18" s="55"/>
      <c r="E18" s="55"/>
      <c r="F18" s="55"/>
      <c r="G18" s="55"/>
      <c r="H18" s="55"/>
      <c r="I18" s="57"/>
      <c r="J18" s="31"/>
      <c r="K18" s="31"/>
    </row>
  </sheetData>
  <mergeCells count="7">
    <mergeCell ref="H3:H5"/>
    <mergeCell ref="A1:I1"/>
    <mergeCell ref="A3:A5"/>
    <mergeCell ref="C3:D4"/>
    <mergeCell ref="F3:G4"/>
    <mergeCell ref="B3:B5"/>
    <mergeCell ref="E3: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G25" sqref="G25"/>
    </sheetView>
  </sheetViews>
  <sheetFormatPr defaultColWidth="9.140625" defaultRowHeight="12"/>
  <cols>
    <col min="1" max="1" width="10.28125" style="0" customWidth="1"/>
    <col min="2" max="2" width="8.7109375" style="0" customWidth="1"/>
    <col min="3" max="4" width="9.7109375" style="0" customWidth="1"/>
    <col min="5" max="5" width="11.140625" style="0" bestFit="1" customWidth="1"/>
    <col min="6" max="7" width="8.7109375" style="0" customWidth="1"/>
    <col min="8" max="8" width="8.00390625" style="0" customWidth="1"/>
    <col min="9" max="9" width="18.7109375" style="0" customWidth="1"/>
    <col min="11" max="11" width="8.57421875" style="0" customWidth="1"/>
  </cols>
  <sheetData>
    <row r="1" spans="1:11" s="6" customFormat="1" ht="14.25" customHeight="1">
      <c r="A1" s="180" t="s">
        <v>169</v>
      </c>
      <c r="B1" s="180"/>
      <c r="C1" s="180"/>
      <c r="D1" s="180"/>
      <c r="E1" s="180"/>
      <c r="F1" s="180"/>
      <c r="G1" s="180"/>
      <c r="H1" s="180"/>
      <c r="I1" s="180"/>
      <c r="J1" s="30"/>
      <c r="K1" s="30"/>
    </row>
    <row r="2" spans="1:16" s="3" customFormat="1" ht="9" customHeight="1" thickBot="1">
      <c r="A2" s="49"/>
      <c r="B2" s="19"/>
      <c r="C2" s="27"/>
      <c r="D2" s="19"/>
      <c r="E2" s="19"/>
      <c r="F2" s="19"/>
      <c r="G2" s="19"/>
      <c r="H2" s="58"/>
      <c r="I2" s="66"/>
      <c r="J2" s="14"/>
      <c r="K2" s="14"/>
      <c r="L2" s="14"/>
      <c r="M2" s="14"/>
      <c r="N2" s="14"/>
      <c r="O2" s="14"/>
      <c r="P2" s="14"/>
    </row>
    <row r="3" spans="1:16" s="3" customFormat="1" ht="13.5" customHeight="1" thickTop="1">
      <c r="A3" s="168" t="s">
        <v>0</v>
      </c>
      <c r="B3" s="201" t="s">
        <v>33</v>
      </c>
      <c r="C3" s="204" t="s">
        <v>9</v>
      </c>
      <c r="D3" s="182"/>
      <c r="E3" s="73" t="s">
        <v>1</v>
      </c>
      <c r="F3" s="172" t="s">
        <v>2</v>
      </c>
      <c r="G3" s="182"/>
      <c r="H3" s="187" t="s">
        <v>3</v>
      </c>
      <c r="I3" s="75" t="s">
        <v>4</v>
      </c>
      <c r="J3" s="13"/>
      <c r="K3" s="46"/>
      <c r="L3" s="14"/>
      <c r="M3" s="14"/>
      <c r="N3" s="14"/>
      <c r="O3" s="14"/>
      <c r="P3" s="14"/>
    </row>
    <row r="4" spans="1:16" s="3" customFormat="1" ht="13.5" customHeight="1">
      <c r="A4" s="169"/>
      <c r="B4" s="202"/>
      <c r="C4" s="173"/>
      <c r="D4" s="184"/>
      <c r="E4" s="56" t="s">
        <v>5</v>
      </c>
      <c r="F4" s="173"/>
      <c r="G4" s="184"/>
      <c r="H4" s="188"/>
      <c r="I4" s="137" t="s">
        <v>175</v>
      </c>
      <c r="J4" s="13"/>
      <c r="K4" s="46"/>
      <c r="L4" s="14"/>
      <c r="M4" s="14"/>
      <c r="N4" s="14"/>
      <c r="O4" s="14"/>
      <c r="P4" s="14"/>
    </row>
    <row r="5" spans="1:11" s="14" customFormat="1" ht="12.75" customHeight="1">
      <c r="A5" s="170"/>
      <c r="B5" s="203"/>
      <c r="C5" s="69" t="s">
        <v>6</v>
      </c>
      <c r="D5" s="69" t="s">
        <v>7</v>
      </c>
      <c r="E5" s="74" t="s">
        <v>8</v>
      </c>
      <c r="F5" s="69" t="s">
        <v>6</v>
      </c>
      <c r="G5" s="69" t="s">
        <v>7</v>
      </c>
      <c r="H5" s="189"/>
      <c r="I5" s="69" t="s">
        <v>178</v>
      </c>
      <c r="J5" s="13"/>
      <c r="K5" s="13"/>
    </row>
    <row r="6" spans="1:11" s="14" customFormat="1" ht="21" customHeight="1" hidden="1">
      <c r="A6" s="91" t="s">
        <v>10</v>
      </c>
      <c r="B6" s="102">
        <v>5437</v>
      </c>
      <c r="C6" s="103">
        <v>2347</v>
      </c>
      <c r="D6" s="83">
        <v>43.16718778738275</v>
      </c>
      <c r="E6" s="104">
        <v>989</v>
      </c>
      <c r="F6" s="104">
        <v>1277</v>
      </c>
      <c r="G6" s="83">
        <v>28.434798602170314</v>
      </c>
      <c r="H6" s="104">
        <v>824</v>
      </c>
      <c r="I6" s="104">
        <f>98+171</f>
        <v>269</v>
      </c>
      <c r="J6" s="19"/>
      <c r="K6" s="19"/>
    </row>
    <row r="7" spans="1:11" s="14" customFormat="1" ht="18.75" customHeight="1">
      <c r="A7" s="19" t="s">
        <v>177</v>
      </c>
      <c r="B7" s="114">
        <v>5258</v>
      </c>
      <c r="C7" s="104">
        <v>2356</v>
      </c>
      <c r="D7" s="83">
        <v>44.80791175351845</v>
      </c>
      <c r="E7" s="104">
        <v>1004</v>
      </c>
      <c r="F7" s="104">
        <v>1201</v>
      </c>
      <c r="G7" s="83">
        <f aca="true" t="shared" si="0" ref="G7:G12">(F7+I7)/B7*100</f>
        <v>23.468999619627233</v>
      </c>
      <c r="H7" s="104">
        <v>697</v>
      </c>
      <c r="I7" s="104">
        <f>1+32</f>
        <v>33</v>
      </c>
      <c r="J7" s="19"/>
      <c r="K7" s="19"/>
    </row>
    <row r="8" spans="1:11" s="14" customFormat="1" ht="18.75" customHeight="1">
      <c r="A8" s="19" t="s">
        <v>245</v>
      </c>
      <c r="B8" s="114">
        <v>5409</v>
      </c>
      <c r="C8" s="104">
        <v>2464</v>
      </c>
      <c r="D8" s="83">
        <f>C8/B8*100</f>
        <v>45.55370678498799</v>
      </c>
      <c r="E8" s="104">
        <v>950</v>
      </c>
      <c r="F8" s="104">
        <v>1239</v>
      </c>
      <c r="G8" s="83">
        <f t="shared" si="0"/>
        <v>23.534849325198742</v>
      </c>
      <c r="H8" s="104">
        <v>756</v>
      </c>
      <c r="I8" s="104">
        <f>8+26</f>
        <v>34</v>
      </c>
      <c r="J8" s="19"/>
      <c r="K8" s="19"/>
    </row>
    <row r="9" spans="1:11" s="14" customFormat="1" ht="18.75" customHeight="1">
      <c r="A9" s="19">
        <v>14</v>
      </c>
      <c r="B9" s="114">
        <v>4982</v>
      </c>
      <c r="C9" s="104">
        <v>2210</v>
      </c>
      <c r="D9" s="83">
        <f aca="true" t="shared" si="1" ref="D9:D14">C9/$B9*100</f>
        <v>44.35969490164592</v>
      </c>
      <c r="E9" s="104">
        <v>1031</v>
      </c>
      <c r="F9" s="104">
        <v>1110</v>
      </c>
      <c r="G9" s="83">
        <f t="shared" si="0"/>
        <v>22.72179847450823</v>
      </c>
      <c r="H9" s="104">
        <v>631</v>
      </c>
      <c r="I9" s="104">
        <f>4+18</f>
        <v>22</v>
      </c>
      <c r="J9" s="19"/>
      <c r="K9" s="19"/>
    </row>
    <row r="10" spans="1:11" s="71" customFormat="1" ht="18.75" customHeight="1">
      <c r="A10" s="41" t="s">
        <v>171</v>
      </c>
      <c r="B10" s="157">
        <f>SUM(B11:B12)</f>
        <v>4942</v>
      </c>
      <c r="C10" s="157">
        <f aca="true" t="shared" si="2" ref="C10:H10">SUM(C11:C12)</f>
        <v>2213</v>
      </c>
      <c r="D10" s="83">
        <f t="shared" si="1"/>
        <v>44.77944152165115</v>
      </c>
      <c r="E10" s="157">
        <f t="shared" si="2"/>
        <v>1031</v>
      </c>
      <c r="F10" s="157">
        <f t="shared" si="2"/>
        <v>1060</v>
      </c>
      <c r="G10" s="83">
        <f t="shared" si="0"/>
        <v>21.6916228247673</v>
      </c>
      <c r="H10" s="157">
        <f t="shared" si="2"/>
        <v>638</v>
      </c>
      <c r="I10" s="157">
        <v>12</v>
      </c>
      <c r="J10" s="89"/>
      <c r="K10" s="89"/>
    </row>
    <row r="11" spans="1:11" s="14" customFormat="1" ht="18.75" customHeight="1">
      <c r="A11" s="19" t="s">
        <v>107</v>
      </c>
      <c r="B11" s="114">
        <v>2489</v>
      </c>
      <c r="C11" s="104">
        <v>1013</v>
      </c>
      <c r="D11" s="83">
        <f t="shared" si="1"/>
        <v>40.699075934110084</v>
      </c>
      <c r="E11" s="104">
        <f>456+96+5</f>
        <v>557</v>
      </c>
      <c r="F11" s="104">
        <v>598</v>
      </c>
      <c r="G11" s="83">
        <f t="shared" si="0"/>
        <v>24.146243471273603</v>
      </c>
      <c r="H11" s="104">
        <v>321</v>
      </c>
      <c r="I11" s="104">
        <v>3</v>
      </c>
      <c r="J11" s="19"/>
      <c r="K11" s="19"/>
    </row>
    <row r="12" spans="1:11" s="14" customFormat="1" ht="18.75" customHeight="1">
      <c r="A12" s="19" t="s">
        <v>108</v>
      </c>
      <c r="B12" s="114">
        <v>2453</v>
      </c>
      <c r="C12" s="104">
        <v>1200</v>
      </c>
      <c r="D12" s="83">
        <f t="shared" si="1"/>
        <v>48.91969017529556</v>
      </c>
      <c r="E12" s="104">
        <f>432+42</f>
        <v>474</v>
      </c>
      <c r="F12" s="104">
        <v>462</v>
      </c>
      <c r="G12" s="83">
        <f t="shared" si="0"/>
        <v>19.200978393803506</v>
      </c>
      <c r="H12" s="104">
        <v>317</v>
      </c>
      <c r="I12" s="104">
        <v>9</v>
      </c>
      <c r="J12" s="19"/>
      <c r="K12" s="19"/>
    </row>
    <row r="13" spans="1:11" s="14" customFormat="1" ht="18.75" customHeight="1">
      <c r="A13" s="85" t="s">
        <v>244</v>
      </c>
      <c r="B13" s="108">
        <v>4945</v>
      </c>
      <c r="C13" s="108">
        <v>2180</v>
      </c>
      <c r="D13" s="84">
        <f t="shared" si="1"/>
        <v>44.08493427704752</v>
      </c>
      <c r="E13" s="108">
        <f>SUM(E14:E15)</f>
        <v>1082</v>
      </c>
      <c r="F13" s="108">
        <v>1065</v>
      </c>
      <c r="G13" s="84">
        <v>21.7</v>
      </c>
      <c r="H13" s="108">
        <v>596</v>
      </c>
      <c r="I13" s="108">
        <v>7</v>
      </c>
      <c r="J13" s="19"/>
      <c r="K13" s="19"/>
    </row>
    <row r="14" spans="1:11" s="14" customFormat="1" ht="18.75" customHeight="1">
      <c r="A14" s="33" t="s">
        <v>107</v>
      </c>
      <c r="B14" s="107">
        <v>2558</v>
      </c>
      <c r="C14" s="108">
        <v>1025</v>
      </c>
      <c r="D14" s="84">
        <f t="shared" si="1"/>
        <v>40.070367474589524</v>
      </c>
      <c r="E14" s="108">
        <v>560</v>
      </c>
      <c r="F14" s="108">
        <v>626</v>
      </c>
      <c r="G14" s="84">
        <v>24.6</v>
      </c>
      <c r="H14" s="108">
        <v>334</v>
      </c>
      <c r="I14" s="108">
        <v>3</v>
      </c>
      <c r="J14" s="19"/>
      <c r="K14" s="19"/>
    </row>
    <row r="15" spans="1:11" s="14" customFormat="1" ht="18.75" customHeight="1">
      <c r="A15" s="33" t="s">
        <v>108</v>
      </c>
      <c r="B15" s="156">
        <v>2387</v>
      </c>
      <c r="C15" s="108">
        <v>1155</v>
      </c>
      <c r="D15" s="84">
        <v>48.4</v>
      </c>
      <c r="E15" s="108">
        <v>522</v>
      </c>
      <c r="F15" s="108">
        <v>439</v>
      </c>
      <c r="G15" s="84">
        <v>18.6</v>
      </c>
      <c r="H15" s="108">
        <v>262</v>
      </c>
      <c r="I15" s="108">
        <v>4</v>
      </c>
      <c r="J15" s="19"/>
      <c r="K15" s="19"/>
    </row>
    <row r="16" spans="1:9" s="14" customFormat="1" ht="10.5" customHeight="1">
      <c r="A16" s="98" t="s">
        <v>69</v>
      </c>
      <c r="B16" s="109"/>
      <c r="C16" s="90"/>
      <c r="D16" s="82"/>
      <c r="E16" s="82"/>
      <c r="F16" s="82"/>
      <c r="G16" s="110"/>
      <c r="H16" s="110"/>
      <c r="I16" s="111"/>
    </row>
    <row r="17" ht="12">
      <c r="A17" s="49" t="s">
        <v>76</v>
      </c>
    </row>
    <row r="18" ht="12">
      <c r="A18" s="49" t="s">
        <v>70</v>
      </c>
    </row>
    <row r="19" ht="12">
      <c r="A19" s="49" t="s">
        <v>71</v>
      </c>
    </row>
    <row r="20" ht="12">
      <c r="A20" s="49" t="s">
        <v>271</v>
      </c>
    </row>
  </sheetData>
  <mergeCells count="6">
    <mergeCell ref="A1:I1"/>
    <mergeCell ref="A3:A5"/>
    <mergeCell ref="H3:H5"/>
    <mergeCell ref="B3:B5"/>
    <mergeCell ref="F3:G4"/>
    <mergeCell ref="C3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B10" sqref="B10"/>
    </sheetView>
  </sheetViews>
  <sheetFormatPr defaultColWidth="9.140625" defaultRowHeight="12"/>
  <cols>
    <col min="1" max="1" width="11.28125" style="0" customWidth="1"/>
    <col min="2" max="2" width="10.421875" style="0" bestFit="1" customWidth="1"/>
    <col min="3" max="3" width="8.00390625" style="0" customWidth="1"/>
    <col min="4" max="6" width="7.57421875" style="0" customWidth="1"/>
    <col min="7" max="8" width="8.57421875" style="0" customWidth="1"/>
    <col min="9" max="9" width="14.7109375" style="0" bestFit="1" customWidth="1"/>
    <col min="10" max="10" width="11.00390625" style="0" customWidth="1"/>
    <col min="11" max="11" width="7.00390625" style="0" bestFit="1" customWidth="1"/>
    <col min="12" max="12" width="10.57421875" style="0" bestFit="1" customWidth="1"/>
    <col min="13" max="13" width="7.8515625" style="0" bestFit="1" customWidth="1"/>
    <col min="14" max="14" width="9.00390625" style="0" bestFit="1" customWidth="1"/>
    <col min="15" max="16" width="8.140625" style="0" bestFit="1" customWidth="1"/>
    <col min="17" max="17" width="9.00390625" style="0" bestFit="1" customWidth="1"/>
    <col min="18" max="18" width="7.8515625" style="0" bestFit="1" customWidth="1"/>
    <col min="19" max="19" width="8.00390625" style="0" bestFit="1" customWidth="1"/>
    <col min="20" max="20" width="10.7109375" style="0" bestFit="1" customWidth="1"/>
    <col min="21" max="21" width="8.00390625" style="0" bestFit="1" customWidth="1"/>
  </cols>
  <sheetData>
    <row r="1" spans="1:9" s="6" customFormat="1" ht="16.5" customHeight="1">
      <c r="A1" s="5" t="s">
        <v>168</v>
      </c>
      <c r="B1" s="5"/>
      <c r="C1" s="5"/>
      <c r="D1" s="5"/>
      <c r="E1" s="5"/>
      <c r="F1" s="5"/>
      <c r="G1" s="5"/>
      <c r="H1" s="5"/>
      <c r="I1" s="5"/>
    </row>
    <row r="2" spans="1:9" s="3" customFormat="1" ht="9" customHeight="1" thickBot="1">
      <c r="A2" s="49"/>
      <c r="B2" s="10"/>
      <c r="C2" s="10"/>
      <c r="D2" s="10"/>
      <c r="E2" s="10"/>
      <c r="F2" s="58"/>
      <c r="G2" s="67"/>
      <c r="H2" s="67"/>
      <c r="I2" s="14"/>
    </row>
    <row r="3" spans="1:18" s="3" customFormat="1" ht="13.5" customHeight="1" thickTop="1">
      <c r="A3" s="197" t="s">
        <v>11</v>
      </c>
      <c r="B3" s="187" t="s">
        <v>12</v>
      </c>
      <c r="C3" s="73" t="s">
        <v>27</v>
      </c>
      <c r="D3" s="73" t="s">
        <v>28</v>
      </c>
      <c r="E3" s="73" t="s">
        <v>29</v>
      </c>
      <c r="F3" s="73" t="s">
        <v>30</v>
      </c>
      <c r="G3" s="73" t="s">
        <v>31</v>
      </c>
      <c r="H3" s="73" t="s">
        <v>32</v>
      </c>
      <c r="I3" s="146" t="s">
        <v>239</v>
      </c>
      <c r="J3" s="145" t="s">
        <v>226</v>
      </c>
      <c r="K3" s="209" t="s">
        <v>237</v>
      </c>
      <c r="L3" s="210"/>
      <c r="M3" s="205" t="s">
        <v>15</v>
      </c>
      <c r="N3" s="206"/>
      <c r="O3" s="73" t="s">
        <v>16</v>
      </c>
      <c r="P3" s="73" t="s">
        <v>17</v>
      </c>
      <c r="Q3" s="73" t="s">
        <v>18</v>
      </c>
      <c r="R3" s="75" t="s">
        <v>19</v>
      </c>
    </row>
    <row r="4" spans="1:18" s="3" customFormat="1" ht="14.25">
      <c r="A4" s="198"/>
      <c r="B4" s="189"/>
      <c r="C4" s="81" t="s">
        <v>228</v>
      </c>
      <c r="D4" s="81" t="s">
        <v>229</v>
      </c>
      <c r="E4" s="81" t="s">
        <v>230</v>
      </c>
      <c r="F4" s="81" t="s">
        <v>231</v>
      </c>
      <c r="G4" s="81" t="s">
        <v>13</v>
      </c>
      <c r="H4" s="81" t="s">
        <v>14</v>
      </c>
      <c r="I4" s="152" t="s">
        <v>240</v>
      </c>
      <c r="J4" s="153" t="s">
        <v>20</v>
      </c>
      <c r="K4" s="207" t="s">
        <v>241</v>
      </c>
      <c r="L4" s="208"/>
      <c r="M4" s="207" t="s">
        <v>21</v>
      </c>
      <c r="N4" s="208"/>
      <c r="O4" s="81" t="s">
        <v>22</v>
      </c>
      <c r="P4" s="81" t="s">
        <v>23</v>
      </c>
      <c r="Q4" s="81" t="s">
        <v>24</v>
      </c>
      <c r="R4" s="151" t="s">
        <v>25</v>
      </c>
    </row>
    <row r="5" spans="1:18" ht="21" customHeight="1" hidden="1">
      <c r="A5" s="61" t="s">
        <v>163</v>
      </c>
      <c r="B5" s="121">
        <v>1621</v>
      </c>
      <c r="C5" s="20">
        <v>14</v>
      </c>
      <c r="D5" s="20">
        <v>1</v>
      </c>
      <c r="E5" s="20">
        <v>6</v>
      </c>
      <c r="F5" s="20">
        <v>0</v>
      </c>
      <c r="G5" s="20">
        <v>179</v>
      </c>
      <c r="H5" s="20">
        <v>359</v>
      </c>
      <c r="I5" s="128">
        <v>14</v>
      </c>
      <c r="J5" s="103">
        <v>49</v>
      </c>
      <c r="K5" s="128">
        <v>421</v>
      </c>
      <c r="N5" s="103">
        <v>33</v>
      </c>
      <c r="O5" s="103">
        <v>1</v>
      </c>
      <c r="P5" s="103">
        <v>440</v>
      </c>
      <c r="Q5" s="103">
        <v>96</v>
      </c>
      <c r="R5" s="103">
        <v>8</v>
      </c>
    </row>
    <row r="6" spans="1:18" ht="21" customHeight="1" hidden="1">
      <c r="A6" s="19" t="s">
        <v>166</v>
      </c>
      <c r="B6" s="121">
        <v>1320</v>
      </c>
      <c r="C6" s="20">
        <v>18</v>
      </c>
      <c r="D6" s="20">
        <v>1</v>
      </c>
      <c r="E6" s="20">
        <v>17</v>
      </c>
      <c r="F6" s="20">
        <v>0</v>
      </c>
      <c r="G6" s="20">
        <v>143</v>
      </c>
      <c r="H6" s="20">
        <v>267</v>
      </c>
      <c r="I6" s="128">
        <v>16</v>
      </c>
      <c r="J6" s="103">
        <v>48</v>
      </c>
      <c r="K6" s="128">
        <v>347</v>
      </c>
      <c r="N6" s="103">
        <v>37</v>
      </c>
      <c r="O6" s="103">
        <v>3</v>
      </c>
      <c r="P6" s="103">
        <v>353</v>
      </c>
      <c r="Q6" s="103">
        <v>67</v>
      </c>
      <c r="R6" s="103">
        <v>3</v>
      </c>
    </row>
    <row r="7" spans="1:18" ht="15" customHeight="1">
      <c r="A7" s="44" t="s">
        <v>177</v>
      </c>
      <c r="B7" s="121">
        <v>1234</v>
      </c>
      <c r="C7" s="20">
        <v>26</v>
      </c>
      <c r="D7" s="20">
        <v>0</v>
      </c>
      <c r="E7" s="20">
        <v>15</v>
      </c>
      <c r="F7" s="20">
        <v>0</v>
      </c>
      <c r="G7" s="20">
        <v>133</v>
      </c>
      <c r="H7" s="20">
        <v>268</v>
      </c>
      <c r="I7" s="123">
        <v>8</v>
      </c>
      <c r="J7" s="104">
        <v>35</v>
      </c>
      <c r="L7" s="123">
        <v>293</v>
      </c>
      <c r="N7" s="104">
        <v>33</v>
      </c>
      <c r="O7" s="104">
        <v>4</v>
      </c>
      <c r="P7" s="104">
        <v>351</v>
      </c>
      <c r="Q7" s="104">
        <v>60</v>
      </c>
      <c r="R7" s="104">
        <v>8</v>
      </c>
    </row>
    <row r="8" spans="1:18" ht="15" customHeight="1">
      <c r="A8" s="44">
        <v>13</v>
      </c>
      <c r="B8" s="121">
        <v>1273</v>
      </c>
      <c r="C8" s="20">
        <v>16</v>
      </c>
      <c r="D8" s="20">
        <v>1</v>
      </c>
      <c r="E8" s="20">
        <v>28</v>
      </c>
      <c r="F8" s="20">
        <v>1</v>
      </c>
      <c r="G8" s="20">
        <v>107</v>
      </c>
      <c r="H8" s="20">
        <v>301</v>
      </c>
      <c r="I8" s="123">
        <v>20</v>
      </c>
      <c r="J8" s="104">
        <v>38</v>
      </c>
      <c r="L8" s="123">
        <v>274</v>
      </c>
      <c r="N8" s="104">
        <v>16</v>
      </c>
      <c r="O8" s="104">
        <v>1</v>
      </c>
      <c r="P8" s="104">
        <v>411</v>
      </c>
      <c r="Q8" s="104">
        <v>55</v>
      </c>
      <c r="R8" s="104">
        <v>4</v>
      </c>
    </row>
    <row r="9" spans="1:18" ht="15" customHeight="1">
      <c r="A9" s="44">
        <v>14</v>
      </c>
      <c r="B9" s="121">
        <v>1132</v>
      </c>
      <c r="C9" s="20">
        <v>21</v>
      </c>
      <c r="D9" s="20">
        <v>1</v>
      </c>
      <c r="E9" s="20">
        <v>18</v>
      </c>
      <c r="F9" s="20">
        <v>0</v>
      </c>
      <c r="G9" s="20">
        <v>118</v>
      </c>
      <c r="H9" s="20">
        <v>180</v>
      </c>
      <c r="I9" s="123">
        <v>9</v>
      </c>
      <c r="J9" s="104">
        <v>38</v>
      </c>
      <c r="L9" s="123">
        <v>319</v>
      </c>
      <c r="N9" s="104">
        <v>14</v>
      </c>
      <c r="O9" s="104">
        <v>2</v>
      </c>
      <c r="P9" s="104">
        <v>324</v>
      </c>
      <c r="Q9" s="104">
        <v>75</v>
      </c>
      <c r="R9" s="104">
        <v>13</v>
      </c>
    </row>
    <row r="10" spans="1:18" ht="15" customHeight="1">
      <c r="A10" s="44">
        <v>15</v>
      </c>
      <c r="B10" s="121">
        <v>1072</v>
      </c>
      <c r="C10" s="20">
        <v>12</v>
      </c>
      <c r="D10" s="20" t="s">
        <v>246</v>
      </c>
      <c r="E10" s="20">
        <v>17</v>
      </c>
      <c r="F10" s="20">
        <v>3</v>
      </c>
      <c r="G10" s="20">
        <v>105</v>
      </c>
      <c r="H10" s="20">
        <v>149</v>
      </c>
      <c r="I10" s="123">
        <v>16</v>
      </c>
      <c r="J10" s="104">
        <v>37</v>
      </c>
      <c r="K10" s="95"/>
      <c r="L10" s="155">
        <v>213</v>
      </c>
      <c r="N10" s="104">
        <v>14</v>
      </c>
      <c r="O10" s="104">
        <v>1</v>
      </c>
      <c r="P10" s="104">
        <v>213</v>
      </c>
      <c r="Q10" s="104">
        <v>98</v>
      </c>
      <c r="R10" s="104">
        <v>1</v>
      </c>
    </row>
    <row r="11" spans="1:18" ht="8.25" customHeight="1" thickBo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54"/>
      <c r="R11" s="154"/>
    </row>
    <row r="12" spans="1:21" s="3" customFormat="1" ht="13.5" customHeight="1" thickTop="1">
      <c r="A12" s="197" t="s">
        <v>11</v>
      </c>
      <c r="B12" s="187" t="s">
        <v>12</v>
      </c>
      <c r="C12" s="73" t="s">
        <v>209</v>
      </c>
      <c r="D12" s="73" t="s">
        <v>210</v>
      </c>
      <c r="E12" s="73" t="s">
        <v>211</v>
      </c>
      <c r="F12" s="73" t="s">
        <v>212</v>
      </c>
      <c r="G12" s="73" t="s">
        <v>213</v>
      </c>
      <c r="H12" s="73" t="s">
        <v>214</v>
      </c>
      <c r="I12" s="146" t="s">
        <v>227</v>
      </c>
      <c r="J12" s="73" t="s">
        <v>215</v>
      </c>
      <c r="K12" s="75" t="s">
        <v>216</v>
      </c>
      <c r="L12" s="73" t="s">
        <v>217</v>
      </c>
      <c r="M12" s="73" t="s">
        <v>218</v>
      </c>
      <c r="N12" s="73" t="s">
        <v>219</v>
      </c>
      <c r="O12" s="73" t="s">
        <v>220</v>
      </c>
      <c r="P12" s="73" t="s">
        <v>221</v>
      </c>
      <c r="Q12" s="73" t="s">
        <v>272</v>
      </c>
      <c r="R12" s="73" t="s">
        <v>273</v>
      </c>
      <c r="S12" s="73" t="s">
        <v>274</v>
      </c>
      <c r="T12" s="149" t="s">
        <v>222</v>
      </c>
      <c r="U12" s="75" t="s">
        <v>275</v>
      </c>
    </row>
    <row r="13" spans="1:21" s="144" customFormat="1" ht="21">
      <c r="A13" s="198"/>
      <c r="B13" s="189"/>
      <c r="C13" s="143" t="s">
        <v>228</v>
      </c>
      <c r="D13" s="143" t="s">
        <v>229</v>
      </c>
      <c r="E13" s="143" t="s">
        <v>230</v>
      </c>
      <c r="F13" s="143" t="s">
        <v>231</v>
      </c>
      <c r="G13" s="143" t="s">
        <v>13</v>
      </c>
      <c r="H13" s="143" t="s">
        <v>14</v>
      </c>
      <c r="I13" s="147" t="s">
        <v>223</v>
      </c>
      <c r="J13" s="143" t="s">
        <v>206</v>
      </c>
      <c r="K13" s="143" t="s">
        <v>207</v>
      </c>
      <c r="L13" s="148" t="s">
        <v>208</v>
      </c>
      <c r="M13" s="148" t="s">
        <v>238</v>
      </c>
      <c r="N13" s="143" t="s">
        <v>22</v>
      </c>
      <c r="O13" s="148" t="s">
        <v>232</v>
      </c>
      <c r="P13" s="148" t="s">
        <v>233</v>
      </c>
      <c r="Q13" s="148" t="s">
        <v>236</v>
      </c>
      <c r="R13" s="148" t="s">
        <v>234</v>
      </c>
      <c r="S13" s="148" t="s">
        <v>235</v>
      </c>
      <c r="T13" s="148" t="s">
        <v>224</v>
      </c>
      <c r="U13" s="150" t="s">
        <v>225</v>
      </c>
    </row>
    <row r="14" spans="1:16" ht="21" customHeight="1" hidden="1">
      <c r="A14" s="61" t="s">
        <v>163</v>
      </c>
      <c r="B14" s="121">
        <f>SUM(C14:P14)</f>
        <v>1621</v>
      </c>
      <c r="C14" s="20">
        <v>14</v>
      </c>
      <c r="D14" s="20">
        <v>1</v>
      </c>
      <c r="E14" s="20">
        <v>6</v>
      </c>
      <c r="F14" s="20">
        <v>0</v>
      </c>
      <c r="G14" s="20">
        <v>179</v>
      </c>
      <c r="H14" s="20">
        <v>359</v>
      </c>
      <c r="I14" s="128">
        <v>14</v>
      </c>
      <c r="J14" s="103">
        <v>49</v>
      </c>
      <c r="K14" s="128">
        <v>421</v>
      </c>
      <c r="L14" s="103">
        <v>33</v>
      </c>
      <c r="M14" s="103">
        <v>1</v>
      </c>
      <c r="N14" s="103">
        <v>440</v>
      </c>
      <c r="O14" s="103">
        <v>96</v>
      </c>
      <c r="P14" s="103">
        <v>8</v>
      </c>
    </row>
    <row r="15" spans="1:21" ht="15" customHeight="1">
      <c r="A15" s="33" t="s">
        <v>244</v>
      </c>
      <c r="B15" s="122">
        <v>1072</v>
      </c>
      <c r="C15" s="140">
        <v>10</v>
      </c>
      <c r="D15" s="140">
        <v>0</v>
      </c>
      <c r="E15" s="140">
        <v>18</v>
      </c>
      <c r="F15" s="140">
        <v>2</v>
      </c>
      <c r="G15" s="140">
        <v>68</v>
      </c>
      <c r="H15" s="140">
        <v>249</v>
      </c>
      <c r="I15" s="140">
        <v>43</v>
      </c>
      <c r="J15" s="140">
        <v>2</v>
      </c>
      <c r="K15" s="140">
        <v>23</v>
      </c>
      <c r="L15" s="140">
        <v>118</v>
      </c>
      <c r="M15" s="140">
        <v>11</v>
      </c>
      <c r="N15" s="140">
        <v>0</v>
      </c>
      <c r="O15" s="140">
        <v>94</v>
      </c>
      <c r="P15" s="140">
        <v>40</v>
      </c>
      <c r="Q15" s="140">
        <v>1</v>
      </c>
      <c r="R15" s="140">
        <v>60</v>
      </c>
      <c r="S15" s="140">
        <v>257</v>
      </c>
      <c r="T15" s="140">
        <v>75</v>
      </c>
      <c r="U15" s="140">
        <v>1</v>
      </c>
    </row>
    <row r="16" spans="1:21" ht="15" customHeight="1">
      <c r="A16" s="44" t="s">
        <v>107</v>
      </c>
      <c r="B16" s="121">
        <v>629</v>
      </c>
      <c r="C16" s="20">
        <v>10</v>
      </c>
      <c r="D16" s="20">
        <v>0</v>
      </c>
      <c r="E16" s="20">
        <v>18</v>
      </c>
      <c r="F16" s="20">
        <v>2</v>
      </c>
      <c r="G16" s="20">
        <v>64</v>
      </c>
      <c r="H16" s="20">
        <v>169</v>
      </c>
      <c r="I16" s="103">
        <v>11</v>
      </c>
      <c r="J16" s="103">
        <v>1</v>
      </c>
      <c r="K16" s="103">
        <v>13</v>
      </c>
      <c r="L16" s="104">
        <v>60</v>
      </c>
      <c r="M16" s="103">
        <v>0</v>
      </c>
      <c r="N16" s="103">
        <v>0</v>
      </c>
      <c r="O16" s="103">
        <v>65</v>
      </c>
      <c r="P16" s="104">
        <v>8</v>
      </c>
      <c r="Q16" s="141">
        <v>0</v>
      </c>
      <c r="R16" s="141">
        <v>21</v>
      </c>
      <c r="S16" s="141">
        <v>128</v>
      </c>
      <c r="T16" s="141">
        <v>58</v>
      </c>
      <c r="U16" s="141">
        <v>1</v>
      </c>
    </row>
    <row r="17" spans="1:21" ht="15" customHeight="1">
      <c r="A17" s="19" t="s">
        <v>108</v>
      </c>
      <c r="B17" s="121">
        <v>443</v>
      </c>
      <c r="C17" s="20">
        <v>0</v>
      </c>
      <c r="D17" s="20">
        <v>0</v>
      </c>
      <c r="E17" s="20">
        <v>0</v>
      </c>
      <c r="F17" s="20">
        <v>0</v>
      </c>
      <c r="G17" s="20">
        <v>4</v>
      </c>
      <c r="H17" s="20">
        <v>80</v>
      </c>
      <c r="I17" s="104">
        <v>32</v>
      </c>
      <c r="J17" s="103">
        <v>1</v>
      </c>
      <c r="K17" s="103">
        <v>10</v>
      </c>
      <c r="L17" s="103">
        <v>58</v>
      </c>
      <c r="M17" s="104">
        <v>11</v>
      </c>
      <c r="N17" s="103">
        <v>0</v>
      </c>
      <c r="O17" s="103">
        <v>29</v>
      </c>
      <c r="P17" s="103">
        <v>32</v>
      </c>
      <c r="Q17" s="142">
        <v>1</v>
      </c>
      <c r="R17" s="142">
        <v>39</v>
      </c>
      <c r="S17" s="142">
        <v>129</v>
      </c>
      <c r="T17" s="142">
        <v>17</v>
      </c>
      <c r="U17" s="142">
        <v>0</v>
      </c>
    </row>
    <row r="18" spans="1:21" s="48" customFormat="1" ht="10.5">
      <c r="A18" s="97" t="s">
        <v>242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</row>
  </sheetData>
  <mergeCells count="8">
    <mergeCell ref="B3:B4"/>
    <mergeCell ref="A3:A4"/>
    <mergeCell ref="A12:A13"/>
    <mergeCell ref="B12:B13"/>
    <mergeCell ref="M3:N3"/>
    <mergeCell ref="M4:N4"/>
    <mergeCell ref="K3:L3"/>
    <mergeCell ref="K4:L4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2" sqref="A12"/>
    </sheetView>
  </sheetViews>
  <sheetFormatPr defaultColWidth="9.140625" defaultRowHeight="12"/>
  <cols>
    <col min="1" max="1" width="14.7109375" style="0" customWidth="1"/>
    <col min="2" max="16" width="11.28125" style="0" customWidth="1"/>
  </cols>
  <sheetData>
    <row r="1" spans="1:8" s="6" customFormat="1" ht="15" customHeight="1">
      <c r="A1" s="180" t="s">
        <v>167</v>
      </c>
      <c r="B1" s="180"/>
      <c r="C1" s="180"/>
      <c r="D1" s="180"/>
      <c r="E1" s="180"/>
      <c r="F1" s="180"/>
      <c r="G1" s="180"/>
      <c r="H1" s="180"/>
    </row>
    <row r="2" spans="1:16" ht="11.25" customHeight="1" thickBot="1">
      <c r="A2" s="49"/>
      <c r="B2" s="10"/>
      <c r="C2" s="10"/>
      <c r="D2" s="10"/>
      <c r="E2" s="10"/>
      <c r="F2" s="58"/>
      <c r="G2" s="67"/>
      <c r="H2" s="92"/>
      <c r="I2" s="62"/>
      <c r="J2" s="62"/>
      <c r="K2" s="62"/>
      <c r="L2" s="62"/>
      <c r="M2" s="62"/>
      <c r="N2" s="62"/>
      <c r="O2" s="62"/>
      <c r="P2" s="62"/>
    </row>
    <row r="3" spans="1:16" ht="13.5" customHeight="1" thickTop="1">
      <c r="A3" s="197" t="s">
        <v>89</v>
      </c>
      <c r="B3" s="187" t="s">
        <v>90</v>
      </c>
      <c r="C3" s="172" t="s">
        <v>91</v>
      </c>
      <c r="D3" s="175" t="s">
        <v>92</v>
      </c>
      <c r="E3" s="176"/>
      <c r="F3" s="176"/>
      <c r="G3" s="176"/>
      <c r="H3" s="176"/>
      <c r="I3" s="211" t="s">
        <v>100</v>
      </c>
      <c r="J3" s="212"/>
      <c r="K3" s="212"/>
      <c r="L3" s="212"/>
      <c r="M3" s="212"/>
      <c r="N3" s="212"/>
      <c r="O3" s="212"/>
      <c r="P3" s="212"/>
    </row>
    <row r="4" spans="1:16" ht="13.5" customHeight="1">
      <c r="A4" s="198"/>
      <c r="B4" s="189"/>
      <c r="C4" s="173"/>
      <c r="D4" s="7" t="s">
        <v>93</v>
      </c>
      <c r="E4" s="72" t="s">
        <v>94</v>
      </c>
      <c r="F4" s="7" t="s">
        <v>95</v>
      </c>
      <c r="G4" s="72" t="s">
        <v>96</v>
      </c>
      <c r="H4" s="72" t="s">
        <v>97</v>
      </c>
      <c r="I4" s="78" t="s">
        <v>82</v>
      </c>
      <c r="J4" s="78" t="s">
        <v>85</v>
      </c>
      <c r="K4" s="79" t="s">
        <v>80</v>
      </c>
      <c r="L4" s="79" t="s">
        <v>101</v>
      </c>
      <c r="M4" s="79" t="s">
        <v>84</v>
      </c>
      <c r="N4" s="79" t="s">
        <v>83</v>
      </c>
      <c r="O4" s="79" t="s">
        <v>81</v>
      </c>
      <c r="P4" s="77" t="s">
        <v>102</v>
      </c>
    </row>
    <row r="5" spans="1:16" ht="21" customHeight="1">
      <c r="A5" s="19" t="s">
        <v>247</v>
      </c>
      <c r="B5" s="114">
        <f>SUM(C5:D5)</f>
        <v>1234</v>
      </c>
      <c r="C5" s="104">
        <v>901</v>
      </c>
      <c r="D5" s="104">
        <f>SUM(E5:P5)</f>
        <v>333</v>
      </c>
      <c r="E5" s="104">
        <v>77</v>
      </c>
      <c r="F5" s="104">
        <v>16</v>
      </c>
      <c r="G5" s="104" t="s">
        <v>205</v>
      </c>
      <c r="H5" s="104">
        <v>47</v>
      </c>
      <c r="I5" s="104">
        <v>11</v>
      </c>
      <c r="J5" s="104">
        <v>57</v>
      </c>
      <c r="K5" s="104">
        <v>14</v>
      </c>
      <c r="L5" s="104">
        <v>5</v>
      </c>
      <c r="M5" s="104">
        <v>22</v>
      </c>
      <c r="N5" s="104">
        <v>32</v>
      </c>
      <c r="O5" s="104">
        <v>6</v>
      </c>
      <c r="P5" s="104">
        <v>46</v>
      </c>
    </row>
    <row r="6" spans="1:16" ht="21" customHeight="1">
      <c r="A6" s="61" t="s">
        <v>249</v>
      </c>
      <c r="B6" s="114">
        <v>1273</v>
      </c>
      <c r="C6" s="104">
        <v>942</v>
      </c>
      <c r="D6" s="104">
        <v>331</v>
      </c>
      <c r="E6" s="104">
        <v>66</v>
      </c>
      <c r="F6" s="104">
        <v>16</v>
      </c>
      <c r="G6" s="104">
        <v>7</v>
      </c>
      <c r="H6" s="104">
        <v>56</v>
      </c>
      <c r="I6" s="104">
        <v>14</v>
      </c>
      <c r="J6" s="104">
        <v>53</v>
      </c>
      <c r="K6" s="104">
        <v>12</v>
      </c>
      <c r="L6" s="104">
        <v>7</v>
      </c>
      <c r="M6" s="104">
        <v>10</v>
      </c>
      <c r="N6" s="104">
        <v>40</v>
      </c>
      <c r="O6" s="104">
        <v>9</v>
      </c>
      <c r="P6" s="104">
        <v>41</v>
      </c>
    </row>
    <row r="7" spans="1:16" ht="21" customHeight="1">
      <c r="A7" s="61" t="s">
        <v>251</v>
      </c>
      <c r="B7" s="114">
        <v>1132</v>
      </c>
      <c r="C7" s="104">
        <v>802</v>
      </c>
      <c r="D7" s="104">
        <v>330</v>
      </c>
      <c r="E7" s="104">
        <v>63</v>
      </c>
      <c r="F7" s="104">
        <v>17</v>
      </c>
      <c r="G7" s="104">
        <v>6</v>
      </c>
      <c r="H7" s="104">
        <v>62</v>
      </c>
      <c r="I7" s="104">
        <v>12</v>
      </c>
      <c r="J7" s="104">
        <v>41</v>
      </c>
      <c r="K7" s="104">
        <v>9</v>
      </c>
      <c r="L7" s="104">
        <v>2</v>
      </c>
      <c r="M7" s="104">
        <v>25</v>
      </c>
      <c r="N7" s="104">
        <v>33</v>
      </c>
      <c r="O7" s="104">
        <v>12</v>
      </c>
      <c r="P7" s="104">
        <v>48</v>
      </c>
    </row>
    <row r="8" spans="1:16" ht="21" customHeight="1">
      <c r="A8" s="40" t="s">
        <v>269</v>
      </c>
      <c r="B8" s="114">
        <f aca="true" t="shared" si="0" ref="B8:P8">SUM(B9:B10)</f>
        <v>1072</v>
      </c>
      <c r="C8" s="104">
        <f t="shared" si="0"/>
        <v>766</v>
      </c>
      <c r="D8" s="104">
        <f t="shared" si="0"/>
        <v>306</v>
      </c>
      <c r="E8" s="104">
        <f t="shared" si="0"/>
        <v>66</v>
      </c>
      <c r="F8" s="104">
        <f t="shared" si="0"/>
        <v>27</v>
      </c>
      <c r="G8" s="104">
        <f t="shared" si="0"/>
        <v>9</v>
      </c>
      <c r="H8" s="104">
        <f t="shared" si="0"/>
        <v>44</v>
      </c>
      <c r="I8" s="104">
        <f t="shared" si="0"/>
        <v>8</v>
      </c>
      <c r="J8" s="104">
        <f t="shared" si="0"/>
        <v>41</v>
      </c>
      <c r="K8" s="104">
        <f t="shared" si="0"/>
        <v>3</v>
      </c>
      <c r="L8" s="104">
        <f t="shared" si="0"/>
        <v>0</v>
      </c>
      <c r="M8" s="104">
        <f t="shared" si="0"/>
        <v>24</v>
      </c>
      <c r="N8" s="104">
        <f t="shared" si="0"/>
        <v>29</v>
      </c>
      <c r="O8" s="104">
        <f t="shared" si="0"/>
        <v>9</v>
      </c>
      <c r="P8" s="104">
        <f t="shared" si="0"/>
        <v>46</v>
      </c>
    </row>
    <row r="9" spans="1:16" ht="21" customHeight="1">
      <c r="A9" s="19" t="s">
        <v>98</v>
      </c>
      <c r="B9" s="114">
        <f>SUM(C9:D9)</f>
        <v>601</v>
      </c>
      <c r="C9" s="104">
        <v>364</v>
      </c>
      <c r="D9" s="104">
        <v>237</v>
      </c>
      <c r="E9" s="104">
        <v>50</v>
      </c>
      <c r="F9" s="104">
        <v>21</v>
      </c>
      <c r="G9" s="104">
        <v>4</v>
      </c>
      <c r="H9" s="104">
        <v>35</v>
      </c>
      <c r="I9" s="104">
        <v>6</v>
      </c>
      <c r="J9" s="104">
        <v>32</v>
      </c>
      <c r="K9" s="104">
        <v>1</v>
      </c>
      <c r="L9" s="104">
        <v>0</v>
      </c>
      <c r="M9" s="104">
        <v>24</v>
      </c>
      <c r="N9" s="104">
        <v>22</v>
      </c>
      <c r="O9" s="104">
        <v>7</v>
      </c>
      <c r="P9" s="104">
        <f>D9-SUM(E9:O9)</f>
        <v>35</v>
      </c>
    </row>
    <row r="10" spans="1:16" ht="21" customHeight="1">
      <c r="A10" s="19" t="s">
        <v>99</v>
      </c>
      <c r="B10" s="114">
        <f>SUM(C10:D10)</f>
        <v>471</v>
      </c>
      <c r="C10" s="104">
        <v>402</v>
      </c>
      <c r="D10" s="104">
        <v>69</v>
      </c>
      <c r="E10" s="104">
        <v>16</v>
      </c>
      <c r="F10" s="104">
        <v>6</v>
      </c>
      <c r="G10" s="104">
        <v>5</v>
      </c>
      <c r="H10" s="104">
        <v>9</v>
      </c>
      <c r="I10" s="104">
        <v>2</v>
      </c>
      <c r="J10" s="104">
        <v>9</v>
      </c>
      <c r="K10" s="104">
        <v>2</v>
      </c>
      <c r="L10" s="104">
        <v>0</v>
      </c>
      <c r="M10" s="104">
        <v>0</v>
      </c>
      <c r="N10" s="104">
        <v>7</v>
      </c>
      <c r="O10" s="104">
        <v>2</v>
      </c>
      <c r="P10" s="104">
        <f>D10-SUM(E10:O10)</f>
        <v>11</v>
      </c>
    </row>
    <row r="11" spans="1:16" ht="21" customHeight="1">
      <c r="A11" s="130" t="s">
        <v>248</v>
      </c>
      <c r="B11" s="107">
        <v>1072</v>
      </c>
      <c r="C11" s="108">
        <v>774</v>
      </c>
      <c r="D11" s="108">
        <v>298</v>
      </c>
      <c r="E11" s="108">
        <v>78</v>
      </c>
      <c r="F11" s="108">
        <v>13</v>
      </c>
      <c r="G11" s="108">
        <v>8</v>
      </c>
      <c r="H11" s="108">
        <v>36</v>
      </c>
      <c r="I11" s="108">
        <v>12</v>
      </c>
      <c r="J11" s="108">
        <v>36</v>
      </c>
      <c r="K11" s="108">
        <v>4</v>
      </c>
      <c r="L11" s="108">
        <v>0</v>
      </c>
      <c r="M11" s="108">
        <v>15</v>
      </c>
      <c r="N11" s="108">
        <v>29</v>
      </c>
      <c r="O11" s="108">
        <v>15</v>
      </c>
      <c r="P11" s="108">
        <v>52</v>
      </c>
    </row>
    <row r="12" spans="1:16" ht="21" customHeight="1">
      <c r="A12" s="43" t="s">
        <v>98</v>
      </c>
      <c r="B12" s="104">
        <v>629</v>
      </c>
      <c r="C12" s="104">
        <v>407</v>
      </c>
      <c r="D12" s="104">
        <v>222</v>
      </c>
      <c r="E12" s="104">
        <v>55</v>
      </c>
      <c r="F12" s="104">
        <v>12</v>
      </c>
      <c r="G12" s="104">
        <v>1</v>
      </c>
      <c r="H12" s="104">
        <v>30</v>
      </c>
      <c r="I12" s="104">
        <v>12</v>
      </c>
      <c r="J12" s="104">
        <v>21</v>
      </c>
      <c r="K12" s="104">
        <v>3</v>
      </c>
      <c r="L12" s="104">
        <v>0</v>
      </c>
      <c r="M12" s="104">
        <v>14</v>
      </c>
      <c r="N12" s="104">
        <v>23</v>
      </c>
      <c r="O12" s="104">
        <v>9</v>
      </c>
      <c r="P12" s="104">
        <v>42</v>
      </c>
    </row>
    <row r="13" spans="1:16" ht="21" customHeight="1">
      <c r="A13" s="44" t="s">
        <v>99</v>
      </c>
      <c r="B13" s="158">
        <v>443</v>
      </c>
      <c r="C13" s="104">
        <v>367</v>
      </c>
      <c r="D13" s="104">
        <v>76</v>
      </c>
      <c r="E13" s="104">
        <v>23</v>
      </c>
      <c r="F13" s="104">
        <v>1</v>
      </c>
      <c r="G13" s="104">
        <v>7</v>
      </c>
      <c r="H13" s="104">
        <v>6</v>
      </c>
      <c r="I13" s="104">
        <v>0</v>
      </c>
      <c r="J13" s="104">
        <v>15</v>
      </c>
      <c r="K13" s="104">
        <v>1</v>
      </c>
      <c r="L13" s="104">
        <v>0</v>
      </c>
      <c r="M13" s="104">
        <v>1</v>
      </c>
      <c r="N13" s="104">
        <v>6</v>
      </c>
      <c r="O13" s="104">
        <v>6</v>
      </c>
      <c r="P13" s="104">
        <v>10</v>
      </c>
    </row>
    <row r="14" spans="1:16" ht="12" customHeight="1">
      <c r="A14" s="98" t="s">
        <v>26</v>
      </c>
      <c r="B14" s="119"/>
      <c r="C14" s="118"/>
      <c r="D14" s="118"/>
      <c r="E14" s="118"/>
      <c r="F14" s="118"/>
      <c r="G14" s="96"/>
      <c r="H14" s="116"/>
      <c r="I14" s="116"/>
      <c r="J14" s="116"/>
      <c r="K14" s="116"/>
      <c r="L14" s="116"/>
      <c r="M14" s="116"/>
      <c r="N14" s="116"/>
      <c r="O14" s="116"/>
      <c r="P14" s="116"/>
    </row>
  </sheetData>
  <mergeCells count="6">
    <mergeCell ref="I3:P3"/>
    <mergeCell ref="B3:B4"/>
    <mergeCell ref="A1:H1"/>
    <mergeCell ref="C3:C4"/>
    <mergeCell ref="D3:H3"/>
    <mergeCell ref="A3:A4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F21" sqref="F21"/>
    </sheetView>
  </sheetViews>
  <sheetFormatPr defaultColWidth="9.140625" defaultRowHeight="12"/>
  <cols>
    <col min="1" max="1" width="11.57421875" style="0" customWidth="1"/>
    <col min="2" max="11" width="8.28125" style="0" customWidth="1"/>
    <col min="12" max="20" width="10.421875" style="0" customWidth="1"/>
  </cols>
  <sheetData>
    <row r="1" spans="1:20" s="6" customFormat="1" ht="18.75" customHeight="1">
      <c r="A1" s="194" t="s">
        <v>146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3" t="s">
        <v>53</v>
      </c>
      <c r="M1" s="193"/>
      <c r="N1" s="193"/>
      <c r="O1" s="193"/>
      <c r="P1" s="4"/>
      <c r="Q1" s="4"/>
      <c r="R1" s="4"/>
      <c r="S1" s="4"/>
      <c r="T1" s="4"/>
    </row>
    <row r="2" spans="1:20" s="47" customFormat="1" ht="10.5" customHeight="1" thickBot="1">
      <c r="A2" s="63"/>
      <c r="B2" s="9"/>
      <c r="C2" s="50"/>
      <c r="D2" s="50"/>
      <c r="E2" s="50"/>
      <c r="F2" s="50"/>
      <c r="G2" s="50"/>
      <c r="H2" s="51"/>
      <c r="I2" s="65"/>
      <c r="J2" s="65"/>
      <c r="K2" s="65"/>
      <c r="L2" s="9"/>
      <c r="M2" s="50"/>
      <c r="N2" s="50"/>
      <c r="O2" s="50"/>
      <c r="P2" s="50"/>
      <c r="Q2" s="50"/>
      <c r="R2" s="51"/>
      <c r="S2" s="65"/>
      <c r="T2" s="65"/>
    </row>
    <row r="3" spans="1:20" s="47" customFormat="1" ht="16.5" customHeight="1" thickTop="1">
      <c r="A3" s="168" t="s">
        <v>34</v>
      </c>
      <c r="B3" s="187" t="s">
        <v>43</v>
      </c>
      <c r="C3" s="175" t="s">
        <v>38</v>
      </c>
      <c r="D3" s="176"/>
      <c r="E3" s="176"/>
      <c r="F3" s="175" t="s">
        <v>39</v>
      </c>
      <c r="G3" s="176"/>
      <c r="H3" s="176"/>
      <c r="I3" s="175" t="s">
        <v>41</v>
      </c>
      <c r="J3" s="192"/>
      <c r="K3" s="192"/>
      <c r="L3" s="176" t="s">
        <v>50</v>
      </c>
      <c r="M3" s="176"/>
      <c r="N3" s="176"/>
      <c r="O3" s="176"/>
      <c r="P3" s="176"/>
      <c r="Q3" s="177"/>
      <c r="R3" s="175" t="s">
        <v>52</v>
      </c>
      <c r="S3" s="176"/>
      <c r="T3" s="176"/>
    </row>
    <row r="4" spans="1:20" s="47" customFormat="1" ht="16.5" customHeight="1">
      <c r="A4" s="169"/>
      <c r="B4" s="188"/>
      <c r="C4" s="191" t="s">
        <v>35</v>
      </c>
      <c r="D4" s="190" t="s">
        <v>36</v>
      </c>
      <c r="E4" s="191" t="s">
        <v>37</v>
      </c>
      <c r="F4" s="191" t="s">
        <v>35</v>
      </c>
      <c r="G4" s="190" t="s">
        <v>36</v>
      </c>
      <c r="H4" s="191" t="s">
        <v>37</v>
      </c>
      <c r="I4" s="165" t="s">
        <v>42</v>
      </c>
      <c r="J4" s="166"/>
      <c r="K4" s="167"/>
      <c r="L4" s="165" t="s">
        <v>45</v>
      </c>
      <c r="M4" s="167"/>
      <c r="N4" s="165" t="s">
        <v>48</v>
      </c>
      <c r="O4" s="167"/>
      <c r="P4" s="165" t="s">
        <v>49</v>
      </c>
      <c r="Q4" s="167"/>
      <c r="R4" s="191" t="s">
        <v>51</v>
      </c>
      <c r="S4" s="191" t="s">
        <v>46</v>
      </c>
      <c r="T4" s="191" t="s">
        <v>47</v>
      </c>
    </row>
    <row r="5" spans="1:20" s="3" customFormat="1" ht="16.5" customHeight="1">
      <c r="A5" s="170"/>
      <c r="B5" s="189"/>
      <c r="C5" s="173"/>
      <c r="D5" s="189"/>
      <c r="E5" s="173"/>
      <c r="F5" s="173"/>
      <c r="G5" s="189"/>
      <c r="H5" s="173"/>
      <c r="I5" s="7" t="s">
        <v>40</v>
      </c>
      <c r="J5" s="59" t="s">
        <v>36</v>
      </c>
      <c r="K5" s="59" t="s">
        <v>37</v>
      </c>
      <c r="L5" s="59" t="s">
        <v>46</v>
      </c>
      <c r="M5" s="59" t="s">
        <v>47</v>
      </c>
      <c r="N5" s="59" t="s">
        <v>46</v>
      </c>
      <c r="O5" s="69" t="s">
        <v>47</v>
      </c>
      <c r="P5" s="59" t="s">
        <v>46</v>
      </c>
      <c r="Q5" s="69" t="s">
        <v>47</v>
      </c>
      <c r="R5" s="173"/>
      <c r="S5" s="173"/>
      <c r="T5" s="173"/>
    </row>
    <row r="6" spans="1:20" s="53" customFormat="1" ht="16.5" customHeight="1" hidden="1">
      <c r="A6" s="90" t="s">
        <v>86</v>
      </c>
      <c r="B6" s="102">
        <v>39</v>
      </c>
      <c r="C6" s="103">
        <v>238</v>
      </c>
      <c r="D6" s="104">
        <v>25</v>
      </c>
      <c r="E6" s="104">
        <v>213</v>
      </c>
      <c r="F6" s="104">
        <v>49</v>
      </c>
      <c r="G6" s="104">
        <v>31</v>
      </c>
      <c r="H6" s="104">
        <v>18</v>
      </c>
      <c r="I6" s="105">
        <v>4190</v>
      </c>
      <c r="J6" s="104">
        <v>2171</v>
      </c>
      <c r="K6" s="106">
        <v>2019</v>
      </c>
      <c r="L6" s="103">
        <v>442</v>
      </c>
      <c r="M6" s="103">
        <v>415</v>
      </c>
      <c r="N6" s="104">
        <v>816</v>
      </c>
      <c r="O6" s="104">
        <v>771</v>
      </c>
      <c r="P6" s="104">
        <v>913</v>
      </c>
      <c r="Q6" s="104">
        <v>833</v>
      </c>
      <c r="R6" s="105">
        <v>1662</v>
      </c>
      <c r="S6" s="105">
        <v>823</v>
      </c>
      <c r="T6" s="105">
        <v>839</v>
      </c>
    </row>
    <row r="7" spans="1:20" s="3" customFormat="1" ht="21" customHeight="1" hidden="1">
      <c r="A7" s="44" t="s">
        <v>165</v>
      </c>
      <c r="B7" s="102">
        <v>39</v>
      </c>
      <c r="C7" s="103">
        <v>245</v>
      </c>
      <c r="D7" s="104">
        <v>26</v>
      </c>
      <c r="E7" s="104">
        <v>219</v>
      </c>
      <c r="F7" s="104">
        <v>50</v>
      </c>
      <c r="G7" s="104">
        <v>32</v>
      </c>
      <c r="H7" s="104">
        <v>18</v>
      </c>
      <c r="I7" s="104">
        <v>4118</v>
      </c>
      <c r="J7" s="104">
        <v>2091</v>
      </c>
      <c r="K7" s="106">
        <v>2027</v>
      </c>
      <c r="L7" s="103">
        <v>450</v>
      </c>
      <c r="M7" s="103">
        <v>437</v>
      </c>
      <c r="N7" s="104">
        <v>786</v>
      </c>
      <c r="O7" s="104">
        <v>757</v>
      </c>
      <c r="P7" s="104">
        <v>855</v>
      </c>
      <c r="Q7" s="104">
        <v>833</v>
      </c>
      <c r="R7" s="104">
        <v>1769</v>
      </c>
      <c r="S7" s="104">
        <v>914</v>
      </c>
      <c r="T7" s="104">
        <v>855</v>
      </c>
    </row>
    <row r="8" spans="1:20" s="3" customFormat="1" ht="21" customHeight="1">
      <c r="A8" s="19" t="s">
        <v>177</v>
      </c>
      <c r="B8" s="114">
        <v>39</v>
      </c>
      <c r="C8" s="104">
        <v>237</v>
      </c>
      <c r="D8" s="104">
        <v>27</v>
      </c>
      <c r="E8" s="104">
        <v>210</v>
      </c>
      <c r="F8" s="104">
        <v>56</v>
      </c>
      <c r="G8" s="104">
        <v>34</v>
      </c>
      <c r="H8" s="104">
        <v>22</v>
      </c>
      <c r="I8" s="104">
        <v>3942</v>
      </c>
      <c r="J8" s="104">
        <v>1966</v>
      </c>
      <c r="K8" s="106">
        <v>1976</v>
      </c>
      <c r="L8" s="104">
        <v>443</v>
      </c>
      <c r="M8" s="104">
        <v>425</v>
      </c>
      <c r="N8" s="104">
        <v>728</v>
      </c>
      <c r="O8" s="104">
        <v>717</v>
      </c>
      <c r="P8" s="104">
        <v>795</v>
      </c>
      <c r="Q8" s="104">
        <v>834</v>
      </c>
      <c r="R8" s="104">
        <v>1640</v>
      </c>
      <c r="S8" s="104">
        <v>838</v>
      </c>
      <c r="T8" s="104">
        <v>802</v>
      </c>
    </row>
    <row r="9" spans="1:20" s="3" customFormat="1" ht="21" customHeight="1">
      <c r="A9" s="19">
        <v>13</v>
      </c>
      <c r="B9" s="114">
        <v>39</v>
      </c>
      <c r="C9" s="104">
        <v>244</v>
      </c>
      <c r="D9" s="104">
        <v>28</v>
      </c>
      <c r="E9" s="104">
        <v>216</v>
      </c>
      <c r="F9" s="104">
        <v>56</v>
      </c>
      <c r="G9" s="104">
        <v>35</v>
      </c>
      <c r="H9" s="104">
        <v>21</v>
      </c>
      <c r="I9" s="104">
        <v>3849</v>
      </c>
      <c r="J9" s="104">
        <v>1965</v>
      </c>
      <c r="K9" s="106">
        <v>1884</v>
      </c>
      <c r="L9" s="104">
        <v>451</v>
      </c>
      <c r="M9" s="104">
        <v>442</v>
      </c>
      <c r="N9" s="104">
        <v>747</v>
      </c>
      <c r="O9" s="104">
        <v>710</v>
      </c>
      <c r="P9" s="104">
        <v>767</v>
      </c>
      <c r="Q9" s="104">
        <v>732</v>
      </c>
      <c r="R9" s="104">
        <v>1626</v>
      </c>
      <c r="S9" s="104">
        <v>792</v>
      </c>
      <c r="T9" s="104">
        <v>834</v>
      </c>
    </row>
    <row r="10" spans="1:20" s="3" customFormat="1" ht="21" customHeight="1">
      <c r="A10" s="19">
        <v>14</v>
      </c>
      <c r="B10" s="114">
        <v>38</v>
      </c>
      <c r="C10" s="104">
        <f>D10+E10</f>
        <v>237</v>
      </c>
      <c r="D10" s="104">
        <v>25</v>
      </c>
      <c r="E10" s="104">
        <v>212</v>
      </c>
      <c r="F10" s="104">
        <f>G10+H10</f>
        <v>59</v>
      </c>
      <c r="G10" s="104">
        <v>35</v>
      </c>
      <c r="H10" s="104">
        <v>24</v>
      </c>
      <c r="I10" s="104">
        <f>J10+K10</f>
        <v>3851</v>
      </c>
      <c r="J10" s="104">
        <f>L10+N10+P10</f>
        <v>1994</v>
      </c>
      <c r="K10" s="106">
        <f>M10+O10+Q10</f>
        <v>1857</v>
      </c>
      <c r="L10" s="104">
        <v>477</v>
      </c>
      <c r="M10" s="104">
        <v>416</v>
      </c>
      <c r="N10" s="104">
        <v>740</v>
      </c>
      <c r="O10" s="104">
        <v>716</v>
      </c>
      <c r="P10" s="104">
        <v>777</v>
      </c>
      <c r="Q10" s="104">
        <v>725</v>
      </c>
      <c r="R10" s="104">
        <f>S10+T10</f>
        <v>1512</v>
      </c>
      <c r="S10" s="104">
        <v>771</v>
      </c>
      <c r="T10" s="104">
        <v>741</v>
      </c>
    </row>
    <row r="11" spans="1:20" s="1" customFormat="1" ht="21" customHeight="1">
      <c r="A11" s="61">
        <v>15</v>
      </c>
      <c r="B11" s="114">
        <v>37</v>
      </c>
      <c r="C11" s="104">
        <v>231</v>
      </c>
      <c r="D11" s="104">
        <v>24</v>
      </c>
      <c r="E11" s="104">
        <v>207</v>
      </c>
      <c r="F11" s="104">
        <v>51</v>
      </c>
      <c r="G11" s="104">
        <v>29</v>
      </c>
      <c r="H11" s="104">
        <v>22</v>
      </c>
      <c r="I11" s="104">
        <v>3780</v>
      </c>
      <c r="J11" s="104">
        <v>1941</v>
      </c>
      <c r="K11" s="104">
        <v>1839</v>
      </c>
      <c r="L11" s="104">
        <v>429</v>
      </c>
      <c r="M11" s="104">
        <v>422</v>
      </c>
      <c r="N11" s="104">
        <v>751</v>
      </c>
      <c r="O11" s="104">
        <v>663</v>
      </c>
      <c r="P11" s="104">
        <v>761</v>
      </c>
      <c r="Q11" s="104">
        <v>754</v>
      </c>
      <c r="R11" s="104">
        <f>SUM(S11:T11)</f>
        <v>1520</v>
      </c>
      <c r="S11" s="104">
        <v>788</v>
      </c>
      <c r="T11" s="104">
        <v>732</v>
      </c>
    </row>
    <row r="12" spans="1:20" s="1" customFormat="1" ht="21" customHeight="1">
      <c r="A12" s="130">
        <v>16</v>
      </c>
      <c r="B12" s="156">
        <v>37</v>
      </c>
      <c r="C12" s="108">
        <v>232</v>
      </c>
      <c r="D12" s="162">
        <v>22</v>
      </c>
      <c r="E12" s="108">
        <v>210</v>
      </c>
      <c r="F12" s="108">
        <v>52</v>
      </c>
      <c r="G12" s="108">
        <v>27</v>
      </c>
      <c r="H12" s="108">
        <v>25</v>
      </c>
      <c r="I12" s="108">
        <f>SUM(L12:Q12)</f>
        <v>3710</v>
      </c>
      <c r="J12" s="108">
        <f>SUM(L12,N12,P12)</f>
        <v>1870</v>
      </c>
      <c r="K12" s="108">
        <f>SUM(M12,O12,Q12)</f>
        <v>1840</v>
      </c>
      <c r="L12" s="108">
        <v>436</v>
      </c>
      <c r="M12" s="108">
        <v>446</v>
      </c>
      <c r="N12" s="108">
        <v>636</v>
      </c>
      <c r="O12" s="108">
        <v>695</v>
      </c>
      <c r="P12" s="108">
        <v>798</v>
      </c>
      <c r="Q12" s="108">
        <v>699</v>
      </c>
      <c r="R12" s="108">
        <v>1525</v>
      </c>
      <c r="S12" s="108">
        <v>767</v>
      </c>
      <c r="T12" s="108">
        <v>758</v>
      </c>
    </row>
    <row r="13" spans="1:20" s="48" customFormat="1" ht="13.5" customHeight="1">
      <c r="A13" s="98" t="s">
        <v>72</v>
      </c>
      <c r="B13" s="99"/>
      <c r="C13" s="100"/>
      <c r="E13" s="100"/>
      <c r="F13" s="100" t="s">
        <v>270</v>
      </c>
      <c r="G13" s="100"/>
      <c r="H13" s="100"/>
      <c r="I13" s="101"/>
      <c r="J13" s="97"/>
      <c r="K13" s="97"/>
      <c r="L13" s="99"/>
      <c r="M13" s="100"/>
      <c r="N13" s="100"/>
      <c r="O13" s="100"/>
      <c r="P13" s="100"/>
      <c r="Q13" s="100"/>
      <c r="R13" s="100"/>
      <c r="S13" s="97"/>
      <c r="T13" s="97"/>
    </row>
  </sheetData>
  <mergeCells count="22">
    <mergeCell ref="R3:T3"/>
    <mergeCell ref="L4:M4"/>
    <mergeCell ref="N4:O4"/>
    <mergeCell ref="P4:Q4"/>
    <mergeCell ref="R4:R5"/>
    <mergeCell ref="S4:S5"/>
    <mergeCell ref="T4:T5"/>
    <mergeCell ref="L1:O1"/>
    <mergeCell ref="L3:Q3"/>
    <mergeCell ref="H4:H5"/>
    <mergeCell ref="F4:F5"/>
    <mergeCell ref="F3:H3"/>
    <mergeCell ref="A1:K1"/>
    <mergeCell ref="G4:G5"/>
    <mergeCell ref="I4:K4"/>
    <mergeCell ref="A3:A5"/>
    <mergeCell ref="C3:E3"/>
    <mergeCell ref="B3:B5"/>
    <mergeCell ref="D4:D5"/>
    <mergeCell ref="E4:E5"/>
    <mergeCell ref="I3:K3"/>
    <mergeCell ref="C4:C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I13" sqref="I13"/>
    </sheetView>
  </sheetViews>
  <sheetFormatPr defaultColWidth="9.140625" defaultRowHeight="12"/>
  <cols>
    <col min="1" max="1" width="9.7109375" style="0" customWidth="1"/>
    <col min="2" max="2" width="7.57421875" style="0" customWidth="1"/>
    <col min="3" max="8" width="7.7109375" style="0" customWidth="1"/>
    <col min="9" max="9" width="7.421875" style="0" customWidth="1"/>
    <col min="10" max="10" width="8.8515625" style="0" customWidth="1"/>
    <col min="11" max="24" width="7.7109375" style="0" customWidth="1"/>
  </cols>
  <sheetData>
    <row r="1" spans="1:24" s="6" customFormat="1" ht="18.75" customHeight="1">
      <c r="A1" s="194" t="s">
        <v>147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3" t="s">
        <v>113</v>
      </c>
      <c r="N1" s="193"/>
      <c r="O1" s="193"/>
      <c r="P1" s="193"/>
      <c r="Q1" s="4"/>
      <c r="R1" s="4"/>
      <c r="S1" s="4"/>
      <c r="T1" s="4"/>
      <c r="U1" s="4"/>
      <c r="V1" s="4"/>
      <c r="W1" s="4"/>
      <c r="X1" s="70"/>
    </row>
    <row r="2" spans="1:29" s="3" customFormat="1" ht="12" customHeight="1" thickBot="1">
      <c r="A2" s="49"/>
      <c r="B2" s="19"/>
      <c r="C2" s="27"/>
      <c r="D2" s="19"/>
      <c r="E2" s="19"/>
      <c r="F2" s="19"/>
      <c r="G2" s="19"/>
      <c r="H2" s="58"/>
      <c r="I2" s="66"/>
      <c r="J2" s="67"/>
      <c r="K2" s="67"/>
      <c r="L2" s="67"/>
      <c r="M2" s="19"/>
      <c r="N2" s="27"/>
      <c r="O2" s="19"/>
      <c r="P2" s="19"/>
      <c r="Q2" s="19"/>
      <c r="R2" s="19"/>
      <c r="S2" s="58"/>
      <c r="T2" s="66"/>
      <c r="U2" s="67"/>
      <c r="V2" s="67"/>
      <c r="W2" s="67"/>
      <c r="X2" s="67"/>
      <c r="Y2" s="14"/>
      <c r="Z2" s="14"/>
      <c r="AA2" s="14"/>
      <c r="AB2" s="14"/>
      <c r="AC2" s="14"/>
    </row>
    <row r="3" spans="1:29" s="3" customFormat="1" ht="16.5" customHeight="1" thickTop="1">
      <c r="A3" s="168" t="s">
        <v>103</v>
      </c>
      <c r="B3" s="187" t="s">
        <v>114</v>
      </c>
      <c r="C3" s="187" t="s">
        <v>115</v>
      </c>
      <c r="D3" s="175" t="s">
        <v>104</v>
      </c>
      <c r="E3" s="176"/>
      <c r="F3" s="177"/>
      <c r="G3" s="175" t="s">
        <v>105</v>
      </c>
      <c r="H3" s="176"/>
      <c r="I3" s="177"/>
      <c r="J3" s="64"/>
      <c r="K3" s="52"/>
      <c r="L3" s="46"/>
      <c r="M3" s="176" t="s">
        <v>116</v>
      </c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4"/>
      <c r="Z3" s="14"/>
      <c r="AA3" s="14"/>
      <c r="AB3" s="14"/>
      <c r="AC3" s="14"/>
    </row>
    <row r="4" spans="1:24" s="14" customFormat="1" ht="16.5" customHeight="1">
      <c r="A4" s="169"/>
      <c r="B4" s="188"/>
      <c r="C4" s="188"/>
      <c r="D4" s="190" t="s">
        <v>106</v>
      </c>
      <c r="E4" s="190" t="s">
        <v>107</v>
      </c>
      <c r="F4" s="190" t="s">
        <v>108</v>
      </c>
      <c r="G4" s="190" t="s">
        <v>106</v>
      </c>
      <c r="H4" s="190" t="s">
        <v>107</v>
      </c>
      <c r="I4" s="190" t="s">
        <v>108</v>
      </c>
      <c r="J4" s="165" t="s">
        <v>117</v>
      </c>
      <c r="K4" s="166"/>
      <c r="L4" s="167"/>
      <c r="M4" s="165" t="s">
        <v>118</v>
      </c>
      <c r="N4" s="167"/>
      <c r="O4" s="165" t="s">
        <v>119</v>
      </c>
      <c r="P4" s="167"/>
      <c r="Q4" s="165" t="s">
        <v>120</v>
      </c>
      <c r="R4" s="167"/>
      <c r="S4" s="165" t="s">
        <v>121</v>
      </c>
      <c r="T4" s="167"/>
      <c r="U4" s="165" t="s">
        <v>122</v>
      </c>
      <c r="V4" s="167"/>
      <c r="W4" s="165" t="s">
        <v>123</v>
      </c>
      <c r="X4" s="166"/>
    </row>
    <row r="5" spans="1:24" s="14" customFormat="1" ht="16.5" customHeight="1">
      <c r="A5" s="170"/>
      <c r="B5" s="189"/>
      <c r="C5" s="189"/>
      <c r="D5" s="189"/>
      <c r="E5" s="189"/>
      <c r="F5" s="189"/>
      <c r="G5" s="189"/>
      <c r="H5" s="189"/>
      <c r="I5" s="189"/>
      <c r="J5" s="59" t="s">
        <v>110</v>
      </c>
      <c r="K5" s="59" t="s">
        <v>107</v>
      </c>
      <c r="L5" s="59" t="s">
        <v>108</v>
      </c>
      <c r="M5" s="59" t="s">
        <v>107</v>
      </c>
      <c r="N5" s="59" t="s">
        <v>108</v>
      </c>
      <c r="O5" s="59" t="s">
        <v>107</v>
      </c>
      <c r="P5" s="69" t="s">
        <v>108</v>
      </c>
      <c r="Q5" s="59" t="s">
        <v>107</v>
      </c>
      <c r="R5" s="69" t="s">
        <v>108</v>
      </c>
      <c r="S5" s="59" t="s">
        <v>107</v>
      </c>
      <c r="T5" s="69" t="s">
        <v>108</v>
      </c>
      <c r="U5" s="59" t="s">
        <v>107</v>
      </c>
      <c r="V5" s="69" t="s">
        <v>108</v>
      </c>
      <c r="W5" s="59" t="s">
        <v>107</v>
      </c>
      <c r="X5" s="69" t="s">
        <v>108</v>
      </c>
    </row>
    <row r="6" spans="1:24" s="14" customFormat="1" ht="16.5" customHeight="1" hidden="1">
      <c r="A6" s="90" t="s">
        <v>111</v>
      </c>
      <c r="B6" s="102">
        <v>36</v>
      </c>
      <c r="C6" s="103">
        <v>664</v>
      </c>
      <c r="D6" s="104">
        <v>924</v>
      </c>
      <c r="E6" s="104">
        <v>374</v>
      </c>
      <c r="F6" s="104">
        <v>550</v>
      </c>
      <c r="G6" s="104">
        <v>222</v>
      </c>
      <c r="H6" s="104">
        <v>59</v>
      </c>
      <c r="I6" s="104">
        <v>163</v>
      </c>
      <c r="J6" s="104">
        <v>21297</v>
      </c>
      <c r="K6" s="104">
        <v>10821</v>
      </c>
      <c r="L6" s="104">
        <v>10476</v>
      </c>
      <c r="M6" s="103">
        <v>1628</v>
      </c>
      <c r="N6" s="103">
        <v>1555</v>
      </c>
      <c r="O6" s="104">
        <v>1689</v>
      </c>
      <c r="P6" s="104">
        <v>1703</v>
      </c>
      <c r="Q6" s="104">
        <v>1782</v>
      </c>
      <c r="R6" s="104">
        <v>1778</v>
      </c>
      <c r="S6" s="104">
        <v>1804</v>
      </c>
      <c r="T6" s="104">
        <v>1767</v>
      </c>
      <c r="U6" s="104">
        <v>1921</v>
      </c>
      <c r="V6" s="104">
        <v>1841</v>
      </c>
      <c r="W6" s="104">
        <v>1997</v>
      </c>
      <c r="X6" s="104">
        <v>1832</v>
      </c>
    </row>
    <row r="7" spans="1:24" s="14" customFormat="1" ht="21" customHeight="1" hidden="1">
      <c r="A7" s="44" t="s">
        <v>164</v>
      </c>
      <c r="B7" s="102">
        <v>36</v>
      </c>
      <c r="C7" s="103">
        <v>654</v>
      </c>
      <c r="D7" s="104">
        <v>912</v>
      </c>
      <c r="E7" s="104">
        <v>367</v>
      </c>
      <c r="F7" s="113">
        <v>545</v>
      </c>
      <c r="G7" s="113">
        <v>223</v>
      </c>
      <c r="H7" s="104">
        <v>59</v>
      </c>
      <c r="I7" s="104">
        <v>164</v>
      </c>
      <c r="J7" s="104">
        <v>20723</v>
      </c>
      <c r="K7" s="104">
        <v>10538</v>
      </c>
      <c r="L7" s="104">
        <v>10185</v>
      </c>
      <c r="M7" s="103">
        <v>1672</v>
      </c>
      <c r="N7" s="103">
        <v>1540</v>
      </c>
      <c r="O7" s="104">
        <v>1643</v>
      </c>
      <c r="P7" s="104">
        <v>1559</v>
      </c>
      <c r="Q7" s="113">
        <v>1696</v>
      </c>
      <c r="R7" s="113">
        <v>1684</v>
      </c>
      <c r="S7" s="104">
        <v>1791</v>
      </c>
      <c r="T7" s="104">
        <v>1787</v>
      </c>
      <c r="U7" s="104">
        <v>1801</v>
      </c>
      <c r="V7" s="104">
        <v>1775</v>
      </c>
      <c r="W7" s="104">
        <v>1935</v>
      </c>
      <c r="X7" s="104">
        <v>1840</v>
      </c>
    </row>
    <row r="8" spans="1:24" s="14" customFormat="1" ht="21" customHeight="1">
      <c r="A8" s="19" t="s">
        <v>177</v>
      </c>
      <c r="B8" s="114">
        <v>36</v>
      </c>
      <c r="C8" s="104">
        <v>637</v>
      </c>
      <c r="D8" s="104">
        <v>901</v>
      </c>
      <c r="E8" s="104">
        <v>351</v>
      </c>
      <c r="F8" s="104">
        <v>550</v>
      </c>
      <c r="G8" s="104">
        <v>215</v>
      </c>
      <c r="H8" s="104">
        <v>59</v>
      </c>
      <c r="I8" s="104">
        <v>156</v>
      </c>
      <c r="J8" s="104">
        <v>19743</v>
      </c>
      <c r="K8" s="104">
        <v>10069</v>
      </c>
      <c r="L8" s="104">
        <v>9674</v>
      </c>
      <c r="M8" s="104">
        <v>1633</v>
      </c>
      <c r="N8" s="104">
        <v>1525</v>
      </c>
      <c r="O8" s="104">
        <v>1632</v>
      </c>
      <c r="P8" s="104">
        <v>1594</v>
      </c>
      <c r="Q8" s="104">
        <v>1663</v>
      </c>
      <c r="R8" s="104">
        <v>1530</v>
      </c>
      <c r="S8" s="104">
        <v>1642</v>
      </c>
      <c r="T8" s="104">
        <v>1556</v>
      </c>
      <c r="U8" s="104">
        <v>1703</v>
      </c>
      <c r="V8" s="104">
        <v>1706</v>
      </c>
      <c r="W8" s="104">
        <v>1796</v>
      </c>
      <c r="X8" s="104">
        <v>1763</v>
      </c>
    </row>
    <row r="9" spans="1:24" s="14" customFormat="1" ht="21" customHeight="1">
      <c r="A9" s="19">
        <v>13</v>
      </c>
      <c r="B9" s="114">
        <v>36</v>
      </c>
      <c r="C9" s="104">
        <v>628</v>
      </c>
      <c r="D9" s="104">
        <v>888</v>
      </c>
      <c r="E9" s="104">
        <v>341</v>
      </c>
      <c r="F9" s="104">
        <v>547</v>
      </c>
      <c r="G9" s="104">
        <v>207</v>
      </c>
      <c r="H9" s="104">
        <v>55</v>
      </c>
      <c r="I9" s="104">
        <v>152</v>
      </c>
      <c r="J9" s="104">
        <v>19596</v>
      </c>
      <c r="K9" s="104">
        <v>9980</v>
      </c>
      <c r="L9" s="104">
        <v>9616</v>
      </c>
      <c r="M9" s="104">
        <v>1692</v>
      </c>
      <c r="N9" s="104">
        <v>1706</v>
      </c>
      <c r="O9" s="104">
        <v>1624</v>
      </c>
      <c r="P9" s="104">
        <v>1519</v>
      </c>
      <c r="Q9" s="104">
        <v>1639</v>
      </c>
      <c r="R9" s="104">
        <v>1596</v>
      </c>
      <c r="S9" s="104">
        <v>1667</v>
      </c>
      <c r="T9" s="104">
        <v>1520</v>
      </c>
      <c r="U9" s="104">
        <v>1656</v>
      </c>
      <c r="V9" s="104">
        <v>1567</v>
      </c>
      <c r="W9" s="104">
        <v>1702</v>
      </c>
      <c r="X9" s="104">
        <v>1708</v>
      </c>
    </row>
    <row r="10" spans="1:24" s="14" customFormat="1" ht="21" customHeight="1">
      <c r="A10" s="19">
        <v>14</v>
      </c>
      <c r="B10" s="114">
        <v>36</v>
      </c>
      <c r="C10" s="104">
        <v>657</v>
      </c>
      <c r="D10" s="104">
        <f>E10+F10</f>
        <v>913</v>
      </c>
      <c r="E10" s="104">
        <v>356</v>
      </c>
      <c r="F10" s="104">
        <v>557</v>
      </c>
      <c r="G10" s="104">
        <f>H10+I10</f>
        <v>209</v>
      </c>
      <c r="H10" s="104">
        <v>54</v>
      </c>
      <c r="I10" s="104">
        <v>155</v>
      </c>
      <c r="J10" s="104">
        <f>K10+L10</f>
        <v>19418</v>
      </c>
      <c r="K10" s="104">
        <f>M10+O10+Q10+S10+U10+W10</f>
        <v>9934</v>
      </c>
      <c r="L10" s="104">
        <f>N10+P10+R10+T10+V10+X10</f>
        <v>9484</v>
      </c>
      <c r="M10" s="104">
        <v>1651</v>
      </c>
      <c r="N10" s="104">
        <v>1555</v>
      </c>
      <c r="O10" s="104">
        <v>1686</v>
      </c>
      <c r="P10" s="104">
        <v>1712</v>
      </c>
      <c r="Q10" s="104">
        <v>1633</v>
      </c>
      <c r="R10" s="104">
        <v>1528</v>
      </c>
      <c r="S10" s="104">
        <v>1613</v>
      </c>
      <c r="T10" s="104">
        <v>1602</v>
      </c>
      <c r="U10" s="104">
        <v>1685</v>
      </c>
      <c r="V10" s="104">
        <v>1521</v>
      </c>
      <c r="W10" s="104">
        <v>1666</v>
      </c>
      <c r="X10" s="104">
        <v>1566</v>
      </c>
    </row>
    <row r="11" spans="1:24" s="14" customFormat="1" ht="21" customHeight="1">
      <c r="A11" s="159">
        <v>15</v>
      </c>
      <c r="B11" s="104">
        <v>36</v>
      </c>
      <c r="C11" s="104">
        <v>657</v>
      </c>
      <c r="D11" s="104">
        <v>944</v>
      </c>
      <c r="E11" s="104">
        <v>361</v>
      </c>
      <c r="F11" s="104">
        <v>583</v>
      </c>
      <c r="G11" s="104">
        <v>204</v>
      </c>
      <c r="H11" s="104">
        <v>53</v>
      </c>
      <c r="I11" s="104">
        <v>151</v>
      </c>
      <c r="J11" s="104">
        <f>SUM(M11:X11)</f>
        <v>19450</v>
      </c>
      <c r="K11" s="104">
        <v>9963</v>
      </c>
      <c r="L11" s="104">
        <v>9487</v>
      </c>
      <c r="M11" s="104">
        <v>1680</v>
      </c>
      <c r="N11" s="104">
        <v>1570</v>
      </c>
      <c r="O11" s="104">
        <v>1636</v>
      </c>
      <c r="P11" s="104">
        <v>1555</v>
      </c>
      <c r="Q11" s="104">
        <v>1724</v>
      </c>
      <c r="R11" s="104">
        <v>1704</v>
      </c>
      <c r="S11" s="104">
        <v>1626</v>
      </c>
      <c r="T11" s="104">
        <v>1527</v>
      </c>
      <c r="U11" s="104">
        <v>1614</v>
      </c>
      <c r="V11" s="104">
        <v>1602</v>
      </c>
      <c r="W11" s="104">
        <v>1683</v>
      </c>
      <c r="X11" s="104">
        <v>1529</v>
      </c>
    </row>
    <row r="12" spans="1:24" s="14" customFormat="1" ht="21" customHeight="1">
      <c r="A12" s="161">
        <v>16</v>
      </c>
      <c r="B12" s="108">
        <v>36</v>
      </c>
      <c r="C12" s="108">
        <v>685</v>
      </c>
      <c r="D12" s="108">
        <v>944</v>
      </c>
      <c r="E12" s="108">
        <v>349</v>
      </c>
      <c r="F12" s="108">
        <v>595</v>
      </c>
      <c r="G12" s="108">
        <v>201</v>
      </c>
      <c r="H12" s="108">
        <v>51</v>
      </c>
      <c r="I12" s="108">
        <v>150</v>
      </c>
      <c r="J12" s="108">
        <v>19538</v>
      </c>
      <c r="K12" s="108">
        <v>9905</v>
      </c>
      <c r="L12" s="108">
        <v>9633</v>
      </c>
      <c r="M12" s="108">
        <v>1599</v>
      </c>
      <c r="N12" s="108">
        <v>1653</v>
      </c>
      <c r="O12" s="108">
        <v>1675</v>
      </c>
      <c r="P12" s="108">
        <v>1568</v>
      </c>
      <c r="Q12" s="108">
        <v>1635</v>
      </c>
      <c r="R12" s="108">
        <v>1569</v>
      </c>
      <c r="S12" s="108">
        <v>1719</v>
      </c>
      <c r="T12" s="108">
        <v>1705</v>
      </c>
      <c r="U12" s="108">
        <v>1660</v>
      </c>
      <c r="V12" s="108">
        <v>1534</v>
      </c>
      <c r="W12" s="108">
        <v>1617</v>
      </c>
      <c r="X12" s="108">
        <v>1604</v>
      </c>
    </row>
    <row r="13" spans="1:24" s="14" customFormat="1" ht="12" customHeight="1">
      <c r="A13" s="98" t="s">
        <v>112</v>
      </c>
      <c r="B13" s="109"/>
      <c r="C13" s="90"/>
      <c r="D13" s="82"/>
      <c r="E13" s="82"/>
      <c r="F13" s="82"/>
      <c r="G13" s="110"/>
      <c r="H13" s="110"/>
      <c r="I13" s="111"/>
      <c r="J13" s="112"/>
      <c r="K13" s="112"/>
      <c r="L13" s="112"/>
      <c r="M13" s="109"/>
      <c r="N13" s="90"/>
      <c r="O13" s="82"/>
      <c r="P13" s="82"/>
      <c r="Q13" s="82"/>
      <c r="R13" s="110"/>
      <c r="S13" s="110"/>
      <c r="T13" s="111"/>
      <c r="U13" s="112"/>
      <c r="V13" s="112"/>
      <c r="W13" s="112"/>
      <c r="X13" s="112"/>
    </row>
  </sheetData>
  <mergeCells count="21">
    <mergeCell ref="A3:A5"/>
    <mergeCell ref="W4:X4"/>
    <mergeCell ref="A1:L1"/>
    <mergeCell ref="D3:F3"/>
    <mergeCell ref="E4:E5"/>
    <mergeCell ref="F4:F5"/>
    <mergeCell ref="G4:G5"/>
    <mergeCell ref="H4:H5"/>
    <mergeCell ref="I4:I5"/>
    <mergeCell ref="G3:I3"/>
    <mergeCell ref="C3:C5"/>
    <mergeCell ref="B3:B5"/>
    <mergeCell ref="D4:D5"/>
    <mergeCell ref="J4:L4"/>
    <mergeCell ref="M1:P1"/>
    <mergeCell ref="M3:X3"/>
    <mergeCell ref="M4:N4"/>
    <mergeCell ref="O4:P4"/>
    <mergeCell ref="Q4:R4"/>
    <mergeCell ref="S4:T4"/>
    <mergeCell ref="U4:V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selection activeCell="C13" sqref="C13"/>
    </sheetView>
  </sheetViews>
  <sheetFormatPr defaultColWidth="9.140625" defaultRowHeight="12"/>
  <cols>
    <col min="1" max="1" width="16.28125" style="0" customWidth="1"/>
    <col min="2" max="9" width="9.7109375" style="0" customWidth="1"/>
    <col min="10" max="18" width="10.28125" style="0" customWidth="1"/>
  </cols>
  <sheetData>
    <row r="1" spans="1:18" s="6" customFormat="1" ht="18.75" customHeight="1">
      <c r="A1" s="194" t="s">
        <v>148</v>
      </c>
      <c r="B1" s="194"/>
      <c r="C1" s="194"/>
      <c r="D1" s="194"/>
      <c r="E1" s="194"/>
      <c r="F1" s="194"/>
      <c r="G1" s="194"/>
      <c r="H1" s="194"/>
      <c r="I1" s="194"/>
      <c r="J1" s="193" t="s">
        <v>124</v>
      </c>
      <c r="K1" s="193"/>
      <c r="L1" s="4"/>
      <c r="M1" s="4"/>
      <c r="N1" s="4"/>
      <c r="O1" s="4"/>
      <c r="P1" s="4"/>
      <c r="Q1" s="4"/>
      <c r="R1" s="70"/>
    </row>
    <row r="2" spans="1:18" s="3" customFormat="1" ht="12" customHeight="1" thickBot="1">
      <c r="A2" s="49"/>
      <c r="B2" s="10"/>
      <c r="C2" s="10"/>
      <c r="D2" s="10"/>
      <c r="E2" s="58"/>
      <c r="F2" s="67"/>
      <c r="G2" s="67"/>
      <c r="H2" s="67"/>
      <c r="J2" s="9"/>
      <c r="K2" s="10"/>
      <c r="L2" s="10"/>
      <c r="M2" s="66"/>
      <c r="N2" s="67"/>
      <c r="O2" s="67"/>
      <c r="P2" s="67"/>
      <c r="Q2" s="67"/>
      <c r="R2" s="67"/>
    </row>
    <row r="3" spans="1:18" s="3" customFormat="1" ht="16.5" customHeight="1" thickTop="1">
      <c r="A3" s="197" t="s">
        <v>103</v>
      </c>
      <c r="B3" s="187" t="s">
        <v>114</v>
      </c>
      <c r="C3" s="172" t="s">
        <v>125</v>
      </c>
      <c r="D3" s="175" t="s">
        <v>104</v>
      </c>
      <c r="E3" s="176"/>
      <c r="F3" s="177"/>
      <c r="G3" s="175" t="s">
        <v>105</v>
      </c>
      <c r="H3" s="176"/>
      <c r="I3" s="177"/>
      <c r="J3" s="171" t="s">
        <v>126</v>
      </c>
      <c r="K3" s="163"/>
      <c r="L3" s="163"/>
      <c r="M3" s="163"/>
      <c r="N3" s="163"/>
      <c r="O3" s="163"/>
      <c r="P3" s="163"/>
      <c r="Q3" s="163"/>
      <c r="R3" s="163"/>
    </row>
    <row r="4" spans="1:18" s="3" customFormat="1" ht="16.5" customHeight="1">
      <c r="A4" s="174"/>
      <c r="B4" s="188"/>
      <c r="C4" s="199"/>
      <c r="D4" s="199" t="s">
        <v>127</v>
      </c>
      <c r="E4" s="190" t="s">
        <v>107</v>
      </c>
      <c r="F4" s="190" t="s">
        <v>108</v>
      </c>
      <c r="G4" s="190" t="s">
        <v>128</v>
      </c>
      <c r="H4" s="190" t="s">
        <v>107</v>
      </c>
      <c r="I4" s="190" t="s">
        <v>108</v>
      </c>
      <c r="J4" s="164" t="s">
        <v>129</v>
      </c>
      <c r="K4" s="195"/>
      <c r="L4" s="196"/>
      <c r="M4" s="165" t="s">
        <v>118</v>
      </c>
      <c r="N4" s="167"/>
      <c r="O4" s="165" t="s">
        <v>119</v>
      </c>
      <c r="P4" s="167"/>
      <c r="Q4" s="165" t="s">
        <v>120</v>
      </c>
      <c r="R4" s="166"/>
    </row>
    <row r="5" spans="1:27" s="3" customFormat="1" ht="16.5" customHeight="1">
      <c r="A5" s="198"/>
      <c r="B5" s="189"/>
      <c r="C5" s="173"/>
      <c r="D5" s="173"/>
      <c r="E5" s="189"/>
      <c r="F5" s="189"/>
      <c r="G5" s="189"/>
      <c r="H5" s="189"/>
      <c r="I5" s="189"/>
      <c r="J5" s="127" t="s">
        <v>110</v>
      </c>
      <c r="K5" s="7" t="s">
        <v>107</v>
      </c>
      <c r="L5" s="72" t="s">
        <v>108</v>
      </c>
      <c r="M5" s="59" t="s">
        <v>107</v>
      </c>
      <c r="N5" s="69" t="s">
        <v>108</v>
      </c>
      <c r="O5" s="59" t="s">
        <v>107</v>
      </c>
      <c r="P5" s="69" t="s">
        <v>108</v>
      </c>
      <c r="Q5" s="59" t="s">
        <v>107</v>
      </c>
      <c r="R5" s="69" t="s">
        <v>108</v>
      </c>
      <c r="S5" s="14"/>
      <c r="T5" s="14"/>
      <c r="U5" s="14"/>
      <c r="V5" s="14"/>
      <c r="W5" s="14"/>
      <c r="X5" s="14"/>
      <c r="Y5" s="14"/>
      <c r="Z5" s="14"/>
      <c r="AA5" s="14"/>
    </row>
    <row r="6" spans="1:18" ht="16.5" customHeight="1" hidden="1">
      <c r="A6" s="61" t="s">
        <v>111</v>
      </c>
      <c r="B6" s="114">
        <v>22</v>
      </c>
      <c r="C6" s="105">
        <v>350</v>
      </c>
      <c r="D6" s="105">
        <v>694</v>
      </c>
      <c r="E6" s="104">
        <v>431</v>
      </c>
      <c r="F6" s="104">
        <v>263</v>
      </c>
      <c r="G6" s="104">
        <v>111</v>
      </c>
      <c r="H6" s="104">
        <v>40</v>
      </c>
      <c r="I6" s="106">
        <v>71</v>
      </c>
      <c r="J6" s="117">
        <v>12151</v>
      </c>
      <c r="K6" s="117">
        <v>6155</v>
      </c>
      <c r="L6" s="117">
        <v>5996</v>
      </c>
      <c r="M6" s="104">
        <v>2042</v>
      </c>
      <c r="N6" s="104">
        <v>1982</v>
      </c>
      <c r="O6" s="104">
        <v>1973</v>
      </c>
      <c r="P6" s="104">
        <v>1993</v>
      </c>
      <c r="Q6" s="104">
        <v>2140</v>
      </c>
      <c r="R6" s="103">
        <v>2021</v>
      </c>
    </row>
    <row r="7" spans="1:18" ht="21" customHeight="1" hidden="1">
      <c r="A7" s="44" t="s">
        <v>164</v>
      </c>
      <c r="B7" s="114">
        <v>22</v>
      </c>
      <c r="C7" s="104">
        <v>341</v>
      </c>
      <c r="D7" s="104">
        <v>673</v>
      </c>
      <c r="E7" s="104">
        <v>410</v>
      </c>
      <c r="F7" s="104">
        <v>263</v>
      </c>
      <c r="G7" s="104">
        <v>105</v>
      </c>
      <c r="H7" s="104">
        <v>42</v>
      </c>
      <c r="I7" s="106">
        <v>63</v>
      </c>
      <c r="J7" s="103">
        <v>11849</v>
      </c>
      <c r="K7" s="103">
        <v>6000</v>
      </c>
      <c r="L7" s="103">
        <v>5849</v>
      </c>
      <c r="M7" s="104">
        <v>2014</v>
      </c>
      <c r="N7" s="104">
        <v>1879</v>
      </c>
      <c r="O7" s="104">
        <v>2023</v>
      </c>
      <c r="P7" s="104">
        <v>1994</v>
      </c>
      <c r="Q7" s="104">
        <v>1963</v>
      </c>
      <c r="R7" s="103">
        <v>1976</v>
      </c>
    </row>
    <row r="8" spans="1:18" ht="21" customHeight="1">
      <c r="A8" s="19" t="s">
        <v>177</v>
      </c>
      <c r="B8" s="114">
        <v>22</v>
      </c>
      <c r="C8" s="104">
        <v>332</v>
      </c>
      <c r="D8" s="104">
        <v>660</v>
      </c>
      <c r="E8" s="104">
        <v>396</v>
      </c>
      <c r="F8" s="104">
        <v>264</v>
      </c>
      <c r="G8" s="104">
        <v>98</v>
      </c>
      <c r="H8" s="104">
        <v>38</v>
      </c>
      <c r="I8" s="106">
        <v>60</v>
      </c>
      <c r="J8" s="104">
        <v>11461</v>
      </c>
      <c r="K8" s="104">
        <v>5851</v>
      </c>
      <c r="L8" s="104">
        <v>5610</v>
      </c>
      <c r="M8" s="104">
        <v>1847</v>
      </c>
      <c r="N8" s="104">
        <v>1841</v>
      </c>
      <c r="O8" s="104">
        <v>1989</v>
      </c>
      <c r="P8" s="104">
        <v>1898</v>
      </c>
      <c r="Q8" s="104">
        <v>2015</v>
      </c>
      <c r="R8" s="104">
        <v>1871</v>
      </c>
    </row>
    <row r="9" spans="1:18" ht="21" customHeight="1">
      <c r="A9" s="19">
        <v>13</v>
      </c>
      <c r="B9" s="114">
        <v>22</v>
      </c>
      <c r="C9" s="104">
        <v>331</v>
      </c>
      <c r="D9" s="104">
        <v>666</v>
      </c>
      <c r="E9" s="104">
        <v>395</v>
      </c>
      <c r="F9" s="104">
        <v>271</v>
      </c>
      <c r="G9" s="104">
        <v>95</v>
      </c>
      <c r="H9" s="104">
        <v>39</v>
      </c>
      <c r="I9" s="106">
        <v>56</v>
      </c>
      <c r="J9" s="104">
        <v>11234</v>
      </c>
      <c r="K9" s="104">
        <v>5677</v>
      </c>
      <c r="L9" s="104">
        <v>5557</v>
      </c>
      <c r="M9" s="104">
        <v>1837</v>
      </c>
      <c r="N9" s="104">
        <v>1802</v>
      </c>
      <c r="O9" s="104">
        <v>1844</v>
      </c>
      <c r="P9" s="104">
        <v>1851</v>
      </c>
      <c r="Q9" s="104">
        <v>1996</v>
      </c>
      <c r="R9" s="104">
        <v>1904</v>
      </c>
    </row>
    <row r="10" spans="1:18" ht="21" customHeight="1">
      <c r="A10" s="19">
        <v>14</v>
      </c>
      <c r="B10" s="114">
        <v>22</v>
      </c>
      <c r="C10" s="104">
        <v>317</v>
      </c>
      <c r="D10" s="104">
        <f>E10+F10</f>
        <v>650</v>
      </c>
      <c r="E10" s="104">
        <v>380</v>
      </c>
      <c r="F10" s="104">
        <v>270</v>
      </c>
      <c r="G10" s="104">
        <f>H10+I10</f>
        <v>93</v>
      </c>
      <c r="H10" s="104">
        <v>36</v>
      </c>
      <c r="I10" s="106">
        <v>57</v>
      </c>
      <c r="J10" s="104">
        <f>K10+L10</f>
        <v>10772</v>
      </c>
      <c r="K10" s="104">
        <f>M10+O10+Q10</f>
        <v>5398</v>
      </c>
      <c r="L10" s="104">
        <f>N10+P10+R10</f>
        <v>5374</v>
      </c>
      <c r="M10" s="104">
        <v>1737</v>
      </c>
      <c r="N10" s="104">
        <v>1746</v>
      </c>
      <c r="O10" s="104">
        <v>1830</v>
      </c>
      <c r="P10" s="104">
        <v>1783</v>
      </c>
      <c r="Q10" s="104">
        <v>1831</v>
      </c>
      <c r="R10" s="104">
        <v>1845</v>
      </c>
    </row>
    <row r="11" spans="1:26" ht="21" customHeight="1">
      <c r="A11" s="61">
        <v>15</v>
      </c>
      <c r="B11" s="114">
        <v>23</v>
      </c>
      <c r="C11" s="104">
        <v>311</v>
      </c>
      <c r="D11" s="104">
        <v>655</v>
      </c>
      <c r="E11" s="104">
        <v>386</v>
      </c>
      <c r="F11" s="104">
        <v>279</v>
      </c>
      <c r="G11" s="104">
        <v>94</v>
      </c>
      <c r="H11" s="104">
        <v>38</v>
      </c>
      <c r="I11" s="104">
        <v>56</v>
      </c>
      <c r="J11" s="104">
        <f>SUM(M11:R11)</f>
        <v>10413</v>
      </c>
      <c r="K11" s="104">
        <v>5266</v>
      </c>
      <c r="L11" s="104">
        <v>5147</v>
      </c>
      <c r="M11" s="104">
        <v>1706</v>
      </c>
      <c r="N11" s="104">
        <v>1625</v>
      </c>
      <c r="O11" s="104">
        <v>1736</v>
      </c>
      <c r="P11" s="104">
        <v>1725</v>
      </c>
      <c r="Q11" s="104">
        <v>1824</v>
      </c>
      <c r="R11" s="104">
        <v>1797</v>
      </c>
      <c r="S11" s="62"/>
      <c r="T11" s="62"/>
      <c r="U11" s="62"/>
      <c r="V11" s="62"/>
      <c r="W11" s="62"/>
      <c r="X11" s="62"/>
      <c r="Y11" s="62"/>
      <c r="Z11" s="62"/>
    </row>
    <row r="12" spans="1:26" ht="21" customHeight="1">
      <c r="A12" s="130">
        <v>16</v>
      </c>
      <c r="B12" s="156">
        <v>24</v>
      </c>
      <c r="C12" s="108">
        <v>304</v>
      </c>
      <c r="D12" s="108">
        <v>655</v>
      </c>
      <c r="E12" s="108">
        <v>378</v>
      </c>
      <c r="F12" s="108">
        <v>277</v>
      </c>
      <c r="G12" s="108">
        <v>96</v>
      </c>
      <c r="H12" s="108">
        <v>38</v>
      </c>
      <c r="I12" s="108">
        <v>58</v>
      </c>
      <c r="J12" s="108">
        <v>10098</v>
      </c>
      <c r="K12" s="108">
        <v>5185</v>
      </c>
      <c r="L12" s="108">
        <v>4913</v>
      </c>
      <c r="M12" s="108">
        <v>1752</v>
      </c>
      <c r="N12" s="108">
        <v>1581</v>
      </c>
      <c r="O12" s="108">
        <v>1701</v>
      </c>
      <c r="P12" s="108">
        <v>1615</v>
      </c>
      <c r="Q12" s="108">
        <v>1732</v>
      </c>
      <c r="R12" s="108">
        <v>1717</v>
      </c>
      <c r="S12" s="62"/>
      <c r="T12" s="62"/>
      <c r="U12" s="62"/>
      <c r="V12" s="62"/>
      <c r="W12" s="62"/>
      <c r="X12" s="62"/>
      <c r="Y12" s="62"/>
      <c r="Z12" s="62"/>
    </row>
    <row r="13" spans="1:26" ht="10.5" customHeight="1">
      <c r="A13" s="98" t="s">
        <v>112</v>
      </c>
      <c r="B13" s="115"/>
      <c r="C13" s="115"/>
      <c r="D13" s="115"/>
      <c r="E13" s="115"/>
      <c r="F13" s="116"/>
      <c r="G13" s="116"/>
      <c r="H13" s="116"/>
      <c r="I13" s="116"/>
      <c r="J13" s="115"/>
      <c r="K13" s="115"/>
      <c r="L13" s="115"/>
      <c r="M13" s="115"/>
      <c r="N13" s="116"/>
      <c r="O13" s="116"/>
      <c r="P13" s="116"/>
      <c r="Q13" s="116"/>
      <c r="R13" s="116"/>
      <c r="S13" s="62"/>
      <c r="T13" s="62"/>
      <c r="U13" s="62"/>
      <c r="V13" s="62"/>
      <c r="W13" s="62"/>
      <c r="X13" s="62"/>
      <c r="Y13" s="62"/>
      <c r="Z13" s="62"/>
    </row>
  </sheetData>
  <mergeCells count="18">
    <mergeCell ref="G3:I3"/>
    <mergeCell ref="G4:G5"/>
    <mergeCell ref="C3:C5"/>
    <mergeCell ref="D4:D5"/>
    <mergeCell ref="D3:F3"/>
    <mergeCell ref="E4:E5"/>
    <mergeCell ref="F4:F5"/>
    <mergeCell ref="I4:I5"/>
    <mergeCell ref="A1:I1"/>
    <mergeCell ref="J1:K1"/>
    <mergeCell ref="J3:R3"/>
    <mergeCell ref="J4:L4"/>
    <mergeCell ref="M4:N4"/>
    <mergeCell ref="O4:P4"/>
    <mergeCell ref="Q4:R4"/>
    <mergeCell ref="H4:H5"/>
    <mergeCell ref="A3:A5"/>
    <mergeCell ref="B3:B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I16" sqref="I16"/>
    </sheetView>
  </sheetViews>
  <sheetFormatPr defaultColWidth="9.140625" defaultRowHeight="12"/>
  <cols>
    <col min="1" max="1" width="10.7109375" style="0" customWidth="1"/>
    <col min="2" max="8" width="8.28125" style="0" customWidth="1"/>
    <col min="9" max="9" width="9.57421875" style="0" bestFit="1" customWidth="1"/>
    <col min="10" max="11" width="8.28125" style="0" customWidth="1"/>
    <col min="12" max="21" width="9.28125" style="0" customWidth="1"/>
  </cols>
  <sheetData>
    <row r="1" spans="1:21" s="6" customFormat="1" ht="18.75" customHeight="1">
      <c r="A1" s="194" t="s">
        <v>149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25" t="s">
        <v>156</v>
      </c>
      <c r="M1" s="125"/>
      <c r="N1" s="4"/>
      <c r="O1" s="4"/>
      <c r="P1" s="4"/>
      <c r="Q1" s="4"/>
      <c r="R1" s="4"/>
      <c r="S1" s="4"/>
      <c r="T1" s="4"/>
      <c r="U1" s="70"/>
    </row>
    <row r="2" spans="1:29" ht="12" customHeight="1" thickBot="1">
      <c r="A2" s="49"/>
      <c r="B2" s="10"/>
      <c r="C2" s="10"/>
      <c r="D2" s="10"/>
      <c r="E2" s="10"/>
      <c r="F2" s="10"/>
      <c r="G2" s="58"/>
      <c r="H2" s="67"/>
      <c r="I2" s="67"/>
      <c r="J2" s="67"/>
      <c r="K2" s="68"/>
      <c r="L2" s="9"/>
      <c r="M2" s="10"/>
      <c r="N2" s="10"/>
      <c r="O2" s="10"/>
      <c r="P2" s="66"/>
      <c r="Q2" s="67"/>
      <c r="R2" s="67"/>
      <c r="S2" s="67"/>
      <c r="T2" s="68"/>
      <c r="U2" s="68"/>
      <c r="V2" s="62"/>
      <c r="W2" s="62"/>
      <c r="X2" s="62"/>
      <c r="Y2" s="62"/>
      <c r="Z2" s="62"/>
      <c r="AA2" s="62"/>
      <c r="AB2" s="62"/>
      <c r="AC2" s="62"/>
    </row>
    <row r="3" spans="1:29" ht="18.75" customHeight="1" thickTop="1">
      <c r="A3" s="197" t="s">
        <v>103</v>
      </c>
      <c r="B3" s="187" t="s">
        <v>114</v>
      </c>
      <c r="C3" s="175" t="s">
        <v>104</v>
      </c>
      <c r="D3" s="176"/>
      <c r="E3" s="177"/>
      <c r="F3" s="175" t="s">
        <v>105</v>
      </c>
      <c r="G3" s="176"/>
      <c r="H3" s="177"/>
      <c r="I3" s="64"/>
      <c r="J3" s="52"/>
      <c r="K3" s="46"/>
      <c r="L3" s="195" t="s">
        <v>126</v>
      </c>
      <c r="M3" s="195"/>
      <c r="N3" s="195"/>
      <c r="O3" s="195"/>
      <c r="P3" s="195"/>
      <c r="Q3" s="195"/>
      <c r="R3" s="195"/>
      <c r="S3" s="195"/>
      <c r="T3" s="195"/>
      <c r="U3" s="195"/>
      <c r="V3" s="62"/>
      <c r="W3" s="62"/>
      <c r="X3" s="62"/>
      <c r="Y3" s="62"/>
      <c r="Z3" s="62"/>
      <c r="AA3" s="62"/>
      <c r="AB3" s="62"/>
      <c r="AC3" s="62"/>
    </row>
    <row r="4" spans="1:29" ht="18.75" customHeight="1">
      <c r="A4" s="174"/>
      <c r="B4" s="188"/>
      <c r="C4" s="190" t="s">
        <v>106</v>
      </c>
      <c r="D4" s="190" t="s">
        <v>107</v>
      </c>
      <c r="E4" s="190" t="s">
        <v>108</v>
      </c>
      <c r="F4" s="190" t="s">
        <v>106</v>
      </c>
      <c r="G4" s="190" t="s">
        <v>107</v>
      </c>
      <c r="H4" s="190" t="s">
        <v>108</v>
      </c>
      <c r="I4" s="165" t="s">
        <v>130</v>
      </c>
      <c r="J4" s="166"/>
      <c r="K4" s="167"/>
      <c r="L4" s="164" t="s">
        <v>131</v>
      </c>
      <c r="M4" s="196"/>
      <c r="N4" s="165" t="s">
        <v>119</v>
      </c>
      <c r="O4" s="167"/>
      <c r="P4" s="165" t="s">
        <v>120</v>
      </c>
      <c r="Q4" s="167"/>
      <c r="R4" s="165" t="s">
        <v>121</v>
      </c>
      <c r="S4" s="167"/>
      <c r="T4" s="165" t="s">
        <v>132</v>
      </c>
      <c r="U4" s="166"/>
      <c r="V4" s="62"/>
      <c r="W4" s="62"/>
      <c r="X4" s="62"/>
      <c r="Y4" s="62"/>
      <c r="Z4" s="62"/>
      <c r="AA4" s="62"/>
      <c r="AB4" s="62"/>
      <c r="AC4" s="62"/>
    </row>
    <row r="5" spans="1:29" ht="18.75" customHeight="1">
      <c r="A5" s="198"/>
      <c r="B5" s="189"/>
      <c r="C5" s="189"/>
      <c r="D5" s="189"/>
      <c r="E5" s="189"/>
      <c r="F5" s="189"/>
      <c r="G5" s="189"/>
      <c r="H5" s="189"/>
      <c r="I5" s="59" t="s">
        <v>110</v>
      </c>
      <c r="J5" s="59" t="s">
        <v>107</v>
      </c>
      <c r="K5" s="59" t="s">
        <v>108</v>
      </c>
      <c r="L5" s="7" t="s">
        <v>107</v>
      </c>
      <c r="M5" s="72" t="s">
        <v>108</v>
      </c>
      <c r="N5" s="59" t="s">
        <v>107</v>
      </c>
      <c r="O5" s="69" t="s">
        <v>108</v>
      </c>
      <c r="P5" s="59" t="s">
        <v>107</v>
      </c>
      <c r="Q5" s="69" t="s">
        <v>108</v>
      </c>
      <c r="R5" s="59" t="s">
        <v>107</v>
      </c>
      <c r="S5" s="69" t="s">
        <v>108</v>
      </c>
      <c r="T5" s="59" t="s">
        <v>107</v>
      </c>
      <c r="U5" s="69" t="s">
        <v>108</v>
      </c>
      <c r="V5" s="62"/>
      <c r="W5" s="62"/>
      <c r="X5" s="62"/>
      <c r="Y5" s="62"/>
      <c r="Z5" s="62"/>
      <c r="AA5" s="62"/>
      <c r="AB5" s="62"/>
      <c r="AC5" s="62"/>
    </row>
    <row r="6" spans="1:29" ht="18.75" customHeight="1" hidden="1">
      <c r="A6" s="61" t="s">
        <v>111</v>
      </c>
      <c r="B6" s="114">
        <v>15</v>
      </c>
      <c r="C6" s="104">
        <v>1007</v>
      </c>
      <c r="D6" s="104">
        <v>811</v>
      </c>
      <c r="E6" s="104">
        <v>196</v>
      </c>
      <c r="F6" s="104">
        <v>266</v>
      </c>
      <c r="G6" s="104">
        <v>165</v>
      </c>
      <c r="H6" s="104">
        <v>101</v>
      </c>
      <c r="I6" s="104">
        <v>17624</v>
      </c>
      <c r="J6" s="104">
        <v>8729</v>
      </c>
      <c r="K6" s="104">
        <v>8895</v>
      </c>
      <c r="L6" s="117">
        <v>2933</v>
      </c>
      <c r="M6" s="117">
        <v>2895</v>
      </c>
      <c r="N6" s="104">
        <v>2777</v>
      </c>
      <c r="O6" s="104">
        <v>2921</v>
      </c>
      <c r="P6" s="104">
        <v>2985</v>
      </c>
      <c r="Q6" s="104">
        <v>2910</v>
      </c>
      <c r="R6" s="104">
        <v>34</v>
      </c>
      <c r="S6" s="104">
        <v>13</v>
      </c>
      <c r="T6" s="104" t="s">
        <v>74</v>
      </c>
      <c r="U6" s="103">
        <v>156</v>
      </c>
      <c r="V6" s="62"/>
      <c r="W6" s="62"/>
      <c r="X6" s="62"/>
      <c r="Y6" s="62"/>
      <c r="Z6" s="62"/>
      <c r="AA6" s="62"/>
      <c r="AB6" s="62"/>
      <c r="AC6" s="62"/>
    </row>
    <row r="7" spans="1:29" ht="21" customHeight="1" hidden="1">
      <c r="A7" s="44" t="s">
        <v>164</v>
      </c>
      <c r="B7" s="114">
        <v>15</v>
      </c>
      <c r="C7" s="104">
        <v>996</v>
      </c>
      <c r="D7" s="104">
        <v>797</v>
      </c>
      <c r="E7" s="104">
        <v>199</v>
      </c>
      <c r="F7" s="113">
        <v>248</v>
      </c>
      <c r="G7" s="113">
        <v>159</v>
      </c>
      <c r="H7" s="104">
        <v>89</v>
      </c>
      <c r="I7" s="104">
        <v>17284</v>
      </c>
      <c r="J7" s="104">
        <v>8532</v>
      </c>
      <c r="K7" s="104">
        <v>8752</v>
      </c>
      <c r="L7" s="103">
        <v>3049</v>
      </c>
      <c r="M7" s="103">
        <v>2950</v>
      </c>
      <c r="N7" s="104">
        <v>2784</v>
      </c>
      <c r="O7" s="113">
        <v>2790</v>
      </c>
      <c r="P7" s="113">
        <v>2668</v>
      </c>
      <c r="Q7" s="104">
        <v>2850</v>
      </c>
      <c r="R7" s="104">
        <v>31</v>
      </c>
      <c r="S7" s="104">
        <v>10</v>
      </c>
      <c r="T7" s="104" t="s">
        <v>74</v>
      </c>
      <c r="U7" s="103">
        <v>152</v>
      </c>
      <c r="V7" s="62"/>
      <c r="W7" s="62"/>
      <c r="X7" s="62"/>
      <c r="Y7" s="62"/>
      <c r="Z7" s="62"/>
      <c r="AA7" s="62"/>
      <c r="AB7" s="62"/>
      <c r="AC7" s="62"/>
    </row>
    <row r="8" spans="1:29" ht="21" customHeight="1">
      <c r="A8" s="19" t="s">
        <v>177</v>
      </c>
      <c r="B8" s="114">
        <v>15</v>
      </c>
      <c r="C8" s="104">
        <v>983</v>
      </c>
      <c r="D8" s="104">
        <v>776</v>
      </c>
      <c r="E8" s="104">
        <v>207</v>
      </c>
      <c r="F8" s="104">
        <v>241</v>
      </c>
      <c r="G8" s="104">
        <v>152</v>
      </c>
      <c r="H8" s="104">
        <v>89</v>
      </c>
      <c r="I8" s="104">
        <v>16550</v>
      </c>
      <c r="J8" s="104">
        <v>8212</v>
      </c>
      <c r="K8" s="104">
        <v>8338</v>
      </c>
      <c r="L8" s="104">
        <v>2829</v>
      </c>
      <c r="M8" s="104">
        <v>2722</v>
      </c>
      <c r="N8" s="104">
        <v>2605</v>
      </c>
      <c r="O8" s="104">
        <v>2683</v>
      </c>
      <c r="P8" s="104">
        <v>2754</v>
      </c>
      <c r="Q8" s="104">
        <v>2768</v>
      </c>
      <c r="R8" s="104">
        <v>24</v>
      </c>
      <c r="S8" s="104">
        <v>9</v>
      </c>
      <c r="T8" s="104">
        <v>0</v>
      </c>
      <c r="U8" s="104">
        <v>156</v>
      </c>
      <c r="V8" s="62"/>
      <c r="W8" s="62"/>
      <c r="X8" s="62"/>
      <c r="Y8" s="62"/>
      <c r="Z8" s="62"/>
      <c r="AA8" s="62"/>
      <c r="AB8" s="62"/>
      <c r="AC8" s="62"/>
    </row>
    <row r="9" spans="1:29" ht="21" customHeight="1">
      <c r="A9" s="19">
        <v>13</v>
      </c>
      <c r="B9" s="114">
        <v>15</v>
      </c>
      <c r="C9" s="104">
        <v>991</v>
      </c>
      <c r="D9" s="104">
        <v>769</v>
      </c>
      <c r="E9" s="104">
        <v>222</v>
      </c>
      <c r="F9" s="104">
        <v>247</v>
      </c>
      <c r="G9" s="104">
        <v>155</v>
      </c>
      <c r="H9" s="104">
        <v>92</v>
      </c>
      <c r="I9" s="104">
        <v>15996</v>
      </c>
      <c r="J9" s="104">
        <v>7991</v>
      </c>
      <c r="K9" s="104">
        <v>8005</v>
      </c>
      <c r="L9" s="104">
        <v>2817</v>
      </c>
      <c r="M9" s="104">
        <v>2624</v>
      </c>
      <c r="N9" s="104">
        <v>2635</v>
      </c>
      <c r="O9" s="104">
        <v>2643</v>
      </c>
      <c r="P9" s="104">
        <v>2495</v>
      </c>
      <c r="Q9" s="104">
        <v>2570</v>
      </c>
      <c r="R9" s="104">
        <v>44</v>
      </c>
      <c r="S9" s="104">
        <v>7</v>
      </c>
      <c r="T9" s="104">
        <v>0</v>
      </c>
      <c r="U9" s="104">
        <v>161</v>
      </c>
      <c r="V9" s="62"/>
      <c r="W9" s="62"/>
      <c r="X9" s="62"/>
      <c r="Y9" s="62"/>
      <c r="Z9" s="62"/>
      <c r="AA9" s="62"/>
      <c r="AB9" s="62"/>
      <c r="AC9" s="62"/>
    </row>
    <row r="10" spans="1:29" ht="21" customHeight="1">
      <c r="A10" s="19">
        <v>14</v>
      </c>
      <c r="B10" s="114">
        <v>15</v>
      </c>
      <c r="C10" s="104">
        <f>D10+E10</f>
        <v>993</v>
      </c>
      <c r="D10" s="104">
        <v>765</v>
      </c>
      <c r="E10" s="104">
        <v>228</v>
      </c>
      <c r="F10" s="104">
        <f>G10+H10</f>
        <v>249</v>
      </c>
      <c r="G10" s="104">
        <v>153</v>
      </c>
      <c r="H10" s="104">
        <v>96</v>
      </c>
      <c r="I10" s="104">
        <f>J10+K10</f>
        <v>16012</v>
      </c>
      <c r="J10" s="104">
        <f>L10+N10+P10+R10+T10</f>
        <v>8061</v>
      </c>
      <c r="K10" s="104">
        <f>M10+O10+Q10+S10+U10</f>
        <v>7951</v>
      </c>
      <c r="L10" s="104">
        <v>2801</v>
      </c>
      <c r="M10" s="104">
        <v>2716</v>
      </c>
      <c r="N10" s="104">
        <v>2679</v>
      </c>
      <c r="O10" s="104">
        <v>2512</v>
      </c>
      <c r="P10" s="104">
        <v>2528</v>
      </c>
      <c r="Q10" s="104">
        <v>2551</v>
      </c>
      <c r="R10" s="104">
        <v>51</v>
      </c>
      <c r="S10" s="104">
        <v>6</v>
      </c>
      <c r="T10" s="104">
        <v>2</v>
      </c>
      <c r="U10" s="104">
        <v>166</v>
      </c>
      <c r="V10" s="62"/>
      <c r="W10" s="62"/>
      <c r="X10" s="62"/>
      <c r="Y10" s="62"/>
      <c r="Z10" s="62"/>
      <c r="AA10" s="62"/>
      <c r="AB10" s="62"/>
      <c r="AC10" s="62"/>
    </row>
    <row r="11" spans="1:29" ht="21" customHeight="1">
      <c r="A11" s="61">
        <v>15</v>
      </c>
      <c r="B11" s="114">
        <v>15</v>
      </c>
      <c r="C11" s="104">
        <v>994</v>
      </c>
      <c r="D11" s="104">
        <v>750</v>
      </c>
      <c r="E11" s="104">
        <v>244</v>
      </c>
      <c r="F11" s="104">
        <v>239</v>
      </c>
      <c r="G11" s="104">
        <v>140</v>
      </c>
      <c r="H11" s="104">
        <v>99</v>
      </c>
      <c r="I11" s="104">
        <f>SUM(L11:U11)</f>
        <v>15718</v>
      </c>
      <c r="J11" s="104">
        <v>7896</v>
      </c>
      <c r="K11" s="104">
        <v>7822</v>
      </c>
      <c r="L11" s="104">
        <f>2503+100</f>
        <v>2603</v>
      </c>
      <c r="M11" s="104">
        <f>2477+91</f>
        <v>2568</v>
      </c>
      <c r="N11" s="104">
        <f>2542+94</f>
        <v>2636</v>
      </c>
      <c r="O11" s="104">
        <f>2555+78</f>
        <v>2633</v>
      </c>
      <c r="P11" s="104">
        <f>2503+85</f>
        <v>2588</v>
      </c>
      <c r="Q11" s="104">
        <f>2374+69</f>
        <v>2443</v>
      </c>
      <c r="R11" s="104">
        <v>65</v>
      </c>
      <c r="S11" s="104">
        <v>10</v>
      </c>
      <c r="T11" s="104">
        <v>4</v>
      </c>
      <c r="U11" s="104">
        <v>168</v>
      </c>
      <c r="V11" s="62"/>
      <c r="W11" s="62"/>
      <c r="X11" s="62"/>
      <c r="Y11" s="62"/>
      <c r="Z11" s="62"/>
      <c r="AA11" s="62"/>
      <c r="AB11" s="62"/>
      <c r="AC11" s="62"/>
    </row>
    <row r="12" spans="1:29" ht="21" customHeight="1">
      <c r="A12" s="130">
        <v>16</v>
      </c>
      <c r="B12" s="156">
        <v>15</v>
      </c>
      <c r="C12" s="108">
        <v>1004</v>
      </c>
      <c r="D12" s="108">
        <v>757</v>
      </c>
      <c r="E12" s="108">
        <v>247</v>
      </c>
      <c r="F12" s="108">
        <v>236</v>
      </c>
      <c r="G12" s="108">
        <v>134</v>
      </c>
      <c r="H12" s="108">
        <v>102</v>
      </c>
      <c r="I12" s="108">
        <v>15389</v>
      </c>
      <c r="J12" s="108">
        <v>7620</v>
      </c>
      <c r="K12" s="108">
        <v>7769</v>
      </c>
      <c r="L12" s="108">
        <v>2568</v>
      </c>
      <c r="M12" s="108">
        <v>2585</v>
      </c>
      <c r="N12" s="108">
        <v>2458</v>
      </c>
      <c r="O12" s="108">
        <v>2459</v>
      </c>
      <c r="P12" s="108">
        <v>2540</v>
      </c>
      <c r="Q12" s="108">
        <v>2558</v>
      </c>
      <c r="R12" s="108">
        <v>49</v>
      </c>
      <c r="S12" s="108">
        <v>9</v>
      </c>
      <c r="T12" s="108">
        <v>5</v>
      </c>
      <c r="U12" s="108">
        <v>158</v>
      </c>
      <c r="V12" s="62"/>
      <c r="W12" s="62"/>
      <c r="X12" s="62"/>
      <c r="Y12" s="62"/>
      <c r="Z12" s="62"/>
      <c r="AA12" s="62"/>
      <c r="AB12" s="62"/>
      <c r="AC12" s="62"/>
    </row>
    <row r="13" spans="1:29" ht="10.5" customHeight="1">
      <c r="A13" s="98" t="s">
        <v>112</v>
      </c>
      <c r="B13" s="119"/>
      <c r="C13" s="118"/>
      <c r="D13" s="118"/>
      <c r="E13" s="118"/>
      <c r="F13" s="118"/>
      <c r="G13" s="118"/>
      <c r="H13" s="96"/>
      <c r="I13" s="116"/>
      <c r="J13" s="116"/>
      <c r="K13" s="116"/>
      <c r="L13" s="118"/>
      <c r="M13" s="118"/>
      <c r="N13" s="118"/>
      <c r="O13" s="118"/>
      <c r="P13" s="118"/>
      <c r="Q13" s="96"/>
      <c r="R13" s="116"/>
      <c r="S13" s="116"/>
      <c r="T13" s="116"/>
      <c r="U13" s="116"/>
      <c r="V13" s="62"/>
      <c r="W13" s="62"/>
      <c r="X13" s="62"/>
      <c r="Y13" s="62"/>
      <c r="Z13" s="62"/>
      <c r="AA13" s="62"/>
      <c r="AB13" s="62"/>
      <c r="AC13" s="62"/>
    </row>
    <row r="14" ht="12">
      <c r="J14" s="135"/>
    </row>
  </sheetData>
  <mergeCells count="18">
    <mergeCell ref="C3:E3"/>
    <mergeCell ref="F3:H3"/>
    <mergeCell ref="B3:B5"/>
    <mergeCell ref="C4:C5"/>
    <mergeCell ref="D4:D5"/>
    <mergeCell ref="G4:G5"/>
    <mergeCell ref="H4:H5"/>
    <mergeCell ref="F4:F5"/>
    <mergeCell ref="A1:K1"/>
    <mergeCell ref="I4:K4"/>
    <mergeCell ref="L3:U3"/>
    <mergeCell ref="L4:M4"/>
    <mergeCell ref="N4:O4"/>
    <mergeCell ref="P4:Q4"/>
    <mergeCell ref="R4:S4"/>
    <mergeCell ref="T4:U4"/>
    <mergeCell ref="E4:E5"/>
    <mergeCell ref="A3:A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23" sqref="A23"/>
    </sheetView>
  </sheetViews>
  <sheetFormatPr defaultColWidth="9.140625" defaultRowHeight="12"/>
  <cols>
    <col min="1" max="1" width="10.421875" style="0" customWidth="1"/>
    <col min="2" max="2" width="8.140625" style="0" customWidth="1"/>
    <col min="3" max="3" width="8.57421875" style="0" customWidth="1"/>
    <col min="4" max="4" width="8.421875" style="0" customWidth="1"/>
    <col min="5" max="8" width="8.57421875" style="0" customWidth="1"/>
    <col min="9" max="11" width="8.28125" style="0" customWidth="1"/>
    <col min="12" max="12" width="8.57421875" style="0" customWidth="1"/>
  </cols>
  <sheetData>
    <row r="1" spans="1:12" s="6" customFormat="1" ht="18.75" customHeight="1">
      <c r="A1" s="180" t="s">
        <v>150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30"/>
    </row>
    <row r="2" spans="1:12" s="47" customFormat="1" ht="10.5" customHeight="1" thickBot="1">
      <c r="A2" s="63" t="s">
        <v>162</v>
      </c>
      <c r="B2" s="9"/>
      <c r="C2" s="50"/>
      <c r="D2" s="50"/>
      <c r="E2" s="50"/>
      <c r="F2" s="50"/>
      <c r="G2" s="50"/>
      <c r="H2" s="51"/>
      <c r="I2" s="65"/>
      <c r="J2" s="65"/>
      <c r="K2" s="126"/>
      <c r="L2" s="52"/>
    </row>
    <row r="3" spans="1:12" s="47" customFormat="1" ht="18.75" customHeight="1" thickTop="1">
      <c r="A3" s="168" t="s">
        <v>54</v>
      </c>
      <c r="B3" s="187" t="s">
        <v>55</v>
      </c>
      <c r="C3" s="175" t="s">
        <v>63</v>
      </c>
      <c r="D3" s="176"/>
      <c r="E3" s="176"/>
      <c r="F3" s="176"/>
      <c r="G3" s="176"/>
      <c r="H3" s="177"/>
      <c r="I3" s="175" t="s">
        <v>62</v>
      </c>
      <c r="J3" s="176"/>
      <c r="K3" s="176"/>
      <c r="L3" s="13"/>
    </row>
    <row r="4" spans="1:12" s="3" customFormat="1" ht="18.75" customHeight="1">
      <c r="A4" s="170"/>
      <c r="B4" s="189"/>
      <c r="C4" s="69" t="s">
        <v>56</v>
      </c>
      <c r="D4" s="59" t="s">
        <v>57</v>
      </c>
      <c r="E4" s="69" t="s">
        <v>58</v>
      </c>
      <c r="F4" s="69" t="s">
        <v>59</v>
      </c>
      <c r="G4" s="59" t="s">
        <v>60</v>
      </c>
      <c r="H4" s="69" t="s">
        <v>61</v>
      </c>
      <c r="I4" s="59" t="s">
        <v>44</v>
      </c>
      <c r="J4" s="59" t="s">
        <v>46</v>
      </c>
      <c r="K4" s="69" t="s">
        <v>47</v>
      </c>
      <c r="L4" s="13"/>
    </row>
    <row r="5" spans="1:12" s="53" customFormat="1" ht="18.75" customHeight="1" hidden="1">
      <c r="A5" s="90" t="s">
        <v>87</v>
      </c>
      <c r="B5" s="102">
        <v>4</v>
      </c>
      <c r="C5" s="103">
        <v>4</v>
      </c>
      <c r="D5" s="104">
        <v>174</v>
      </c>
      <c r="E5" s="104">
        <v>171</v>
      </c>
      <c r="F5" s="104">
        <v>48</v>
      </c>
      <c r="G5" s="104">
        <v>47</v>
      </c>
      <c r="H5" s="104">
        <v>269</v>
      </c>
      <c r="I5" s="104">
        <v>7245</v>
      </c>
      <c r="J5" s="104">
        <v>4884</v>
      </c>
      <c r="K5" s="104">
        <v>2361</v>
      </c>
      <c r="L5" s="19"/>
    </row>
    <row r="6" spans="1:12" s="3" customFormat="1" ht="21" customHeight="1" hidden="1">
      <c r="A6" s="44" t="s">
        <v>164</v>
      </c>
      <c r="B6" s="102">
        <v>5</v>
      </c>
      <c r="C6" s="103">
        <v>5</v>
      </c>
      <c r="D6" s="104">
        <v>200</v>
      </c>
      <c r="E6" s="104">
        <v>173</v>
      </c>
      <c r="F6" s="104">
        <v>57</v>
      </c>
      <c r="G6" s="104">
        <v>66</v>
      </c>
      <c r="H6" s="104">
        <v>341</v>
      </c>
      <c r="I6" s="104">
        <v>7758</v>
      </c>
      <c r="J6" s="104">
        <v>5145</v>
      </c>
      <c r="K6" s="104">
        <v>2613</v>
      </c>
      <c r="L6" s="19"/>
    </row>
    <row r="7" spans="1:12" s="3" customFormat="1" ht="21" customHeight="1">
      <c r="A7" s="19" t="s">
        <v>243</v>
      </c>
      <c r="B7" s="114">
        <v>5</v>
      </c>
      <c r="C7" s="104">
        <v>5</v>
      </c>
      <c r="D7" s="104">
        <v>197</v>
      </c>
      <c r="E7" s="104">
        <v>178</v>
      </c>
      <c r="F7" s="104">
        <v>54</v>
      </c>
      <c r="G7" s="104">
        <v>71</v>
      </c>
      <c r="H7" s="104">
        <v>276</v>
      </c>
      <c r="I7" s="104">
        <v>7632</v>
      </c>
      <c r="J7" s="104">
        <v>4872</v>
      </c>
      <c r="K7" s="104">
        <v>2760</v>
      </c>
      <c r="L7" s="19"/>
    </row>
    <row r="8" spans="1:12" s="3" customFormat="1" ht="21" customHeight="1">
      <c r="A8" s="19">
        <v>13</v>
      </c>
      <c r="B8" s="114">
        <v>5</v>
      </c>
      <c r="C8" s="104">
        <v>5</v>
      </c>
      <c r="D8" s="104">
        <v>205</v>
      </c>
      <c r="E8" s="104">
        <v>172</v>
      </c>
      <c r="F8" s="104">
        <v>54</v>
      </c>
      <c r="G8" s="104">
        <v>72</v>
      </c>
      <c r="H8" s="104">
        <v>267</v>
      </c>
      <c r="I8" s="104">
        <v>7270</v>
      </c>
      <c r="J8" s="104">
        <v>4496</v>
      </c>
      <c r="K8" s="104">
        <v>2774</v>
      </c>
      <c r="L8" s="19"/>
    </row>
    <row r="9" spans="1:12" s="3" customFormat="1" ht="21" customHeight="1">
      <c r="A9" s="19">
        <v>14</v>
      </c>
      <c r="B9" s="114">
        <f>SUM(B10:B15)</f>
        <v>5</v>
      </c>
      <c r="C9" s="104">
        <f aca="true" t="shared" si="0" ref="C9:K9">SUM(C10:C15)</f>
        <v>5</v>
      </c>
      <c r="D9" s="104">
        <f t="shared" si="0"/>
        <v>202</v>
      </c>
      <c r="E9" s="104">
        <f t="shared" si="0"/>
        <v>171</v>
      </c>
      <c r="F9" s="104">
        <f t="shared" si="0"/>
        <v>54</v>
      </c>
      <c r="G9" s="104">
        <f t="shared" si="0"/>
        <v>77</v>
      </c>
      <c r="H9" s="104">
        <f t="shared" si="0"/>
        <v>271</v>
      </c>
      <c r="I9" s="104">
        <f t="shared" si="0"/>
        <v>7303</v>
      </c>
      <c r="J9" s="104">
        <f t="shared" si="0"/>
        <v>4461</v>
      </c>
      <c r="K9" s="104">
        <f t="shared" si="0"/>
        <v>2842</v>
      </c>
      <c r="L9" s="19"/>
    </row>
    <row r="10" spans="1:12" s="1" customFormat="1" ht="21" customHeight="1" hidden="1">
      <c r="A10" s="41" t="s">
        <v>157</v>
      </c>
      <c r="B10" s="104">
        <v>1</v>
      </c>
      <c r="C10" s="104">
        <v>1</v>
      </c>
      <c r="D10" s="104">
        <v>147</v>
      </c>
      <c r="E10" s="104">
        <v>132</v>
      </c>
      <c r="F10" s="104">
        <v>23</v>
      </c>
      <c r="G10" s="104">
        <v>51</v>
      </c>
      <c r="H10" s="104">
        <v>188</v>
      </c>
      <c r="I10" s="104">
        <f>J10+K10</f>
        <v>4435</v>
      </c>
      <c r="J10" s="104">
        <v>3023</v>
      </c>
      <c r="K10" s="104">
        <v>1412</v>
      </c>
      <c r="L10" s="33"/>
    </row>
    <row r="11" spans="1:12" s="1" customFormat="1" ht="21" customHeight="1" hidden="1">
      <c r="A11" s="41" t="s">
        <v>158</v>
      </c>
      <c r="B11" s="104">
        <v>1</v>
      </c>
      <c r="C11" s="104">
        <v>1</v>
      </c>
      <c r="D11" s="104">
        <v>16</v>
      </c>
      <c r="E11" s="104">
        <v>9</v>
      </c>
      <c r="F11" s="104">
        <v>7</v>
      </c>
      <c r="G11" s="104">
        <v>0</v>
      </c>
      <c r="H11" s="104">
        <v>20</v>
      </c>
      <c r="I11" s="104">
        <f>J11+K11</f>
        <v>896</v>
      </c>
      <c r="J11" s="104">
        <v>224</v>
      </c>
      <c r="K11" s="104">
        <v>672</v>
      </c>
      <c r="L11" s="33"/>
    </row>
    <row r="12" spans="1:12" s="1" customFormat="1" ht="21" customHeight="1" hidden="1">
      <c r="A12" s="41" t="s">
        <v>161</v>
      </c>
      <c r="B12" s="104">
        <v>1</v>
      </c>
      <c r="C12" s="104">
        <v>1</v>
      </c>
      <c r="D12" s="104">
        <v>15</v>
      </c>
      <c r="E12" s="104">
        <v>14</v>
      </c>
      <c r="F12" s="104">
        <v>7</v>
      </c>
      <c r="G12" s="104">
        <v>26</v>
      </c>
      <c r="H12" s="104">
        <v>14</v>
      </c>
      <c r="I12" s="104">
        <f>J12+K12</f>
        <v>438</v>
      </c>
      <c r="J12" s="104">
        <v>37</v>
      </c>
      <c r="K12" s="104">
        <v>401</v>
      </c>
      <c r="L12" s="33"/>
    </row>
    <row r="13" spans="1:12" s="1" customFormat="1" ht="21" customHeight="1" hidden="1">
      <c r="A13" s="41" t="s">
        <v>159</v>
      </c>
      <c r="B13" s="104">
        <v>1</v>
      </c>
      <c r="C13" s="104">
        <v>1</v>
      </c>
      <c r="D13" s="104">
        <v>19</v>
      </c>
      <c r="E13" s="104">
        <v>10</v>
      </c>
      <c r="F13" s="104">
        <v>10</v>
      </c>
      <c r="G13" s="104">
        <v>0</v>
      </c>
      <c r="H13" s="104">
        <v>41</v>
      </c>
      <c r="I13" s="104">
        <f>J13+K13</f>
        <v>1301</v>
      </c>
      <c r="J13" s="104">
        <v>1119</v>
      </c>
      <c r="K13" s="104">
        <v>182</v>
      </c>
      <c r="L13" s="33"/>
    </row>
    <row r="14" spans="1:12" s="1" customFormat="1" ht="21" customHeight="1" hidden="1">
      <c r="A14" s="41" t="s">
        <v>170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33"/>
    </row>
    <row r="15" spans="1:12" s="1" customFormat="1" ht="21" customHeight="1" hidden="1">
      <c r="A15" s="41" t="s">
        <v>160</v>
      </c>
      <c r="B15" s="104">
        <v>1</v>
      </c>
      <c r="C15" s="104">
        <v>1</v>
      </c>
      <c r="D15" s="104">
        <v>5</v>
      </c>
      <c r="E15" s="104">
        <v>6</v>
      </c>
      <c r="F15" s="104">
        <v>7</v>
      </c>
      <c r="G15" s="104">
        <v>0</v>
      </c>
      <c r="H15" s="104">
        <v>8</v>
      </c>
      <c r="I15" s="104">
        <f>J15+K15</f>
        <v>233</v>
      </c>
      <c r="J15" s="104">
        <v>58</v>
      </c>
      <c r="K15" s="104">
        <v>175</v>
      </c>
      <c r="L15" s="33"/>
    </row>
    <row r="16" spans="1:12" s="1" customFormat="1" ht="21" customHeight="1">
      <c r="A16" s="19">
        <v>15</v>
      </c>
      <c r="B16" s="114">
        <v>6</v>
      </c>
      <c r="C16" s="104">
        <v>6</v>
      </c>
      <c r="D16" s="104">
        <v>215</v>
      </c>
      <c r="E16" s="104">
        <v>164</v>
      </c>
      <c r="F16" s="104">
        <v>48</v>
      </c>
      <c r="G16" s="104">
        <v>76</v>
      </c>
      <c r="H16" s="104">
        <f>276+23</f>
        <v>299</v>
      </c>
      <c r="I16" s="104">
        <v>7161</v>
      </c>
      <c r="J16" s="104">
        <v>4203</v>
      </c>
      <c r="K16" s="104">
        <v>2958</v>
      </c>
      <c r="L16" s="33"/>
    </row>
    <row r="17" spans="1:12" s="1" customFormat="1" ht="21" customHeight="1">
      <c r="A17" s="33">
        <v>16</v>
      </c>
      <c r="B17" s="156">
        <f>SUM(B21:B22,B24,B26,B28:B29)</f>
        <v>6</v>
      </c>
      <c r="C17" s="108">
        <f>SUM(C21:C22,C25,C24,C26,C28:C29)</f>
        <v>6</v>
      </c>
      <c r="D17" s="108">
        <f aca="true" t="shared" si="1" ref="D17:K17">SUM(D21:D22,D24:D26,D28:D29)</f>
        <v>290</v>
      </c>
      <c r="E17" s="108">
        <f t="shared" si="1"/>
        <v>238</v>
      </c>
      <c r="F17" s="108">
        <f t="shared" si="1"/>
        <v>86</v>
      </c>
      <c r="G17" s="108">
        <f t="shared" si="1"/>
        <v>231</v>
      </c>
      <c r="H17" s="108">
        <f t="shared" si="1"/>
        <v>956</v>
      </c>
      <c r="I17" s="108">
        <f t="shared" si="1"/>
        <v>8870</v>
      </c>
      <c r="J17" s="108">
        <f t="shared" si="1"/>
        <v>5219</v>
      </c>
      <c r="K17" s="108">
        <f t="shared" si="1"/>
        <v>3651</v>
      </c>
      <c r="L17" s="33"/>
    </row>
    <row r="18" spans="1:11" s="129" customFormat="1" ht="12">
      <c r="A18" s="131" t="s">
        <v>172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12">
      <c r="A19" s="133" t="s">
        <v>174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</row>
    <row r="20" ht="12">
      <c r="A20" s="48" t="s">
        <v>263</v>
      </c>
    </row>
    <row r="21" spans="1:11" ht="12">
      <c r="A21" t="s">
        <v>161</v>
      </c>
      <c r="B21">
        <v>1</v>
      </c>
      <c r="C21">
        <v>1</v>
      </c>
      <c r="D21">
        <v>17</v>
      </c>
      <c r="E21">
        <v>12</v>
      </c>
      <c r="F21">
        <v>6</v>
      </c>
      <c r="G21">
        <v>25</v>
      </c>
      <c r="H21">
        <v>13</v>
      </c>
      <c r="I21">
        <v>441</v>
      </c>
      <c r="J21">
        <v>38</v>
      </c>
      <c r="K21">
        <v>403</v>
      </c>
    </row>
    <row r="22" spans="1:11" ht="12">
      <c r="A22" t="s">
        <v>158</v>
      </c>
      <c r="B22">
        <v>1</v>
      </c>
      <c r="C22">
        <v>1</v>
      </c>
      <c r="D22">
        <v>16</v>
      </c>
      <c r="E22">
        <v>15</v>
      </c>
      <c r="F22">
        <v>3</v>
      </c>
      <c r="G22">
        <v>0</v>
      </c>
      <c r="H22">
        <v>32</v>
      </c>
      <c r="I22">
        <v>895</v>
      </c>
      <c r="J22">
        <v>227</v>
      </c>
      <c r="K22">
        <v>668</v>
      </c>
    </row>
    <row r="23" ht="10.5" customHeight="1">
      <c r="H23" t="s">
        <v>258</v>
      </c>
    </row>
    <row r="24" spans="1:11" ht="12">
      <c r="A24" t="s">
        <v>259</v>
      </c>
      <c r="B24">
        <v>1</v>
      </c>
      <c r="C24">
        <v>1</v>
      </c>
      <c r="D24">
        <v>161</v>
      </c>
      <c r="E24">
        <v>147</v>
      </c>
      <c r="F24">
        <v>37</v>
      </c>
      <c r="G24">
        <v>114</v>
      </c>
      <c r="H24">
        <v>252</v>
      </c>
      <c r="I24">
        <v>4418</v>
      </c>
      <c r="J24">
        <v>3014</v>
      </c>
      <c r="K24">
        <v>1404</v>
      </c>
    </row>
    <row r="25" spans="1:11" ht="12">
      <c r="A25" t="s">
        <v>260</v>
      </c>
      <c r="D25">
        <v>38</v>
      </c>
      <c r="E25">
        <v>33</v>
      </c>
      <c r="F25">
        <v>11</v>
      </c>
      <c r="G25">
        <v>88</v>
      </c>
      <c r="H25">
        <v>582</v>
      </c>
      <c r="I25">
        <v>1038</v>
      </c>
      <c r="J25">
        <v>498</v>
      </c>
      <c r="K25">
        <v>540</v>
      </c>
    </row>
    <row r="26" spans="1:11" ht="12">
      <c r="A26" t="s">
        <v>261</v>
      </c>
      <c r="B26">
        <v>1</v>
      </c>
      <c r="C26">
        <v>1</v>
      </c>
      <c r="D26">
        <v>19</v>
      </c>
      <c r="E26">
        <v>16</v>
      </c>
      <c r="F26">
        <v>10</v>
      </c>
      <c r="G26">
        <v>0</v>
      </c>
      <c r="H26">
        <v>34</v>
      </c>
      <c r="I26">
        <v>832</v>
      </c>
      <c r="J26">
        <v>675</v>
      </c>
      <c r="K26">
        <v>157</v>
      </c>
    </row>
    <row r="27" spans="1:11" ht="12">
      <c r="A27" t="s">
        <v>262</v>
      </c>
      <c r="B27">
        <v>1</v>
      </c>
      <c r="C27">
        <v>1</v>
      </c>
      <c r="D27">
        <v>10</v>
      </c>
      <c r="E27">
        <v>11</v>
      </c>
      <c r="F27">
        <v>4</v>
      </c>
      <c r="G27">
        <v>3</v>
      </c>
      <c r="H27">
        <v>38</v>
      </c>
      <c r="I27">
        <v>130</v>
      </c>
      <c r="J27">
        <v>129</v>
      </c>
      <c r="K27">
        <v>1</v>
      </c>
    </row>
    <row r="28" spans="1:11" ht="12">
      <c r="A28" t="s">
        <v>170</v>
      </c>
      <c r="B28">
        <v>1</v>
      </c>
      <c r="C28">
        <v>1</v>
      </c>
      <c r="D28">
        <v>34</v>
      </c>
      <c r="E28">
        <v>13</v>
      </c>
      <c r="F28">
        <v>13</v>
      </c>
      <c r="G28">
        <v>4</v>
      </c>
      <c r="H28">
        <v>36</v>
      </c>
      <c r="I28">
        <v>991</v>
      </c>
      <c r="J28">
        <v>736</v>
      </c>
      <c r="K28">
        <v>255</v>
      </c>
    </row>
    <row r="29" spans="1:11" ht="12">
      <c r="A29" t="s">
        <v>266</v>
      </c>
      <c r="B29">
        <v>1</v>
      </c>
      <c r="C29">
        <v>1</v>
      </c>
      <c r="D29">
        <v>5</v>
      </c>
      <c r="E29">
        <v>2</v>
      </c>
      <c r="F29">
        <v>6</v>
      </c>
      <c r="G29">
        <v>0</v>
      </c>
      <c r="H29">
        <v>7</v>
      </c>
      <c r="I29">
        <v>255</v>
      </c>
      <c r="J29">
        <v>31</v>
      </c>
      <c r="K29">
        <v>224</v>
      </c>
    </row>
  </sheetData>
  <mergeCells count="5">
    <mergeCell ref="A1:K1"/>
    <mergeCell ref="C3:H3"/>
    <mergeCell ref="I3:K3"/>
    <mergeCell ref="A3:A4"/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I12" sqref="I12"/>
    </sheetView>
  </sheetViews>
  <sheetFormatPr defaultColWidth="9.140625" defaultRowHeight="12"/>
  <cols>
    <col min="1" max="1" width="10.7109375" style="0" customWidth="1"/>
    <col min="2" max="9" width="10.28125" style="0" customWidth="1"/>
    <col min="10" max="10" width="8.57421875" style="0" customWidth="1"/>
  </cols>
  <sheetData>
    <row r="1" spans="1:10" s="6" customFormat="1" ht="18.75" customHeight="1">
      <c r="A1" s="200" t="s">
        <v>151</v>
      </c>
      <c r="B1" s="200"/>
      <c r="C1" s="200"/>
      <c r="D1" s="200"/>
      <c r="E1" s="200"/>
      <c r="F1" s="200"/>
      <c r="G1" s="200"/>
      <c r="H1" s="200"/>
      <c r="I1" s="200"/>
      <c r="J1" s="30"/>
    </row>
    <row r="2" spans="1:15" s="3" customFormat="1" ht="10.5" customHeight="1" thickBot="1">
      <c r="A2" s="49"/>
      <c r="B2" s="19"/>
      <c r="C2" s="27"/>
      <c r="D2" s="19"/>
      <c r="E2" s="19"/>
      <c r="F2" s="19"/>
      <c r="G2" s="58"/>
      <c r="H2" s="67"/>
      <c r="I2" s="67"/>
      <c r="J2" s="14"/>
      <c r="K2" s="14"/>
      <c r="L2" s="14"/>
      <c r="M2" s="14"/>
      <c r="N2" s="14"/>
      <c r="O2" s="14"/>
    </row>
    <row r="3" spans="1:15" s="3" customFormat="1" ht="18.75" customHeight="1" thickTop="1">
      <c r="A3" s="168" t="s">
        <v>133</v>
      </c>
      <c r="B3" s="187" t="s">
        <v>134</v>
      </c>
      <c r="C3" s="175" t="s">
        <v>135</v>
      </c>
      <c r="D3" s="176"/>
      <c r="E3" s="177"/>
      <c r="F3" s="172" t="s">
        <v>115</v>
      </c>
      <c r="G3" s="175" t="s">
        <v>136</v>
      </c>
      <c r="H3" s="176"/>
      <c r="I3" s="176"/>
      <c r="J3" s="46"/>
      <c r="K3" s="14"/>
      <c r="L3" s="14"/>
      <c r="M3" s="14"/>
      <c r="N3" s="14"/>
      <c r="O3" s="14"/>
    </row>
    <row r="4" spans="1:10" s="14" customFormat="1" ht="18.75" customHeight="1">
      <c r="A4" s="170"/>
      <c r="B4" s="189"/>
      <c r="C4" s="69" t="s">
        <v>109</v>
      </c>
      <c r="D4" s="59" t="s">
        <v>107</v>
      </c>
      <c r="E4" s="69" t="s">
        <v>108</v>
      </c>
      <c r="F4" s="173"/>
      <c r="G4" s="69" t="s">
        <v>109</v>
      </c>
      <c r="H4" s="59" t="s">
        <v>107</v>
      </c>
      <c r="I4" s="69" t="s">
        <v>108</v>
      </c>
      <c r="J4" s="13"/>
    </row>
    <row r="5" spans="1:10" s="14" customFormat="1" ht="18.75" customHeight="1" hidden="1">
      <c r="A5" s="90" t="s">
        <v>137</v>
      </c>
      <c r="B5" s="102">
        <v>3</v>
      </c>
      <c r="C5" s="117">
        <v>187</v>
      </c>
      <c r="D5" s="104">
        <v>98</v>
      </c>
      <c r="E5" s="104">
        <v>89</v>
      </c>
      <c r="F5" s="104">
        <v>81</v>
      </c>
      <c r="G5" s="117">
        <v>315</v>
      </c>
      <c r="H5" s="104">
        <v>189</v>
      </c>
      <c r="I5" s="104">
        <v>126</v>
      </c>
      <c r="J5" s="19"/>
    </row>
    <row r="6" spans="1:10" s="14" customFormat="1" ht="21" customHeight="1" hidden="1">
      <c r="A6" s="44" t="s">
        <v>164</v>
      </c>
      <c r="B6" s="102">
        <v>3</v>
      </c>
      <c r="C6" s="103">
        <v>183</v>
      </c>
      <c r="D6" s="104">
        <v>94</v>
      </c>
      <c r="E6" s="104">
        <v>89</v>
      </c>
      <c r="F6" s="104">
        <v>79</v>
      </c>
      <c r="G6" s="103">
        <v>317</v>
      </c>
      <c r="H6" s="104">
        <v>184</v>
      </c>
      <c r="I6" s="104">
        <v>133</v>
      </c>
      <c r="J6" s="19"/>
    </row>
    <row r="7" spans="1:10" s="14" customFormat="1" ht="21" customHeight="1">
      <c r="A7" s="19" t="s">
        <v>177</v>
      </c>
      <c r="B7" s="114">
        <v>3</v>
      </c>
      <c r="C7" s="104">
        <v>213</v>
      </c>
      <c r="D7" s="104">
        <v>94</v>
      </c>
      <c r="E7" s="104">
        <v>119</v>
      </c>
      <c r="F7" s="104">
        <v>92</v>
      </c>
      <c r="G7" s="104">
        <v>360</v>
      </c>
      <c r="H7" s="104">
        <v>205</v>
      </c>
      <c r="I7" s="104">
        <v>155</v>
      </c>
      <c r="J7" s="19"/>
    </row>
    <row r="8" spans="1:10" s="14" customFormat="1" ht="21" customHeight="1">
      <c r="A8" s="61" t="s">
        <v>257</v>
      </c>
      <c r="B8" s="114">
        <v>3</v>
      </c>
      <c r="C8" s="104">
        <v>215</v>
      </c>
      <c r="D8" s="104">
        <v>94</v>
      </c>
      <c r="E8" s="104">
        <v>121</v>
      </c>
      <c r="F8" s="104">
        <v>93</v>
      </c>
      <c r="G8" s="104">
        <v>346</v>
      </c>
      <c r="H8" s="104">
        <v>212</v>
      </c>
      <c r="I8" s="104">
        <v>134</v>
      </c>
      <c r="J8" s="19"/>
    </row>
    <row r="9" spans="1:10" s="14" customFormat="1" ht="21" customHeight="1">
      <c r="A9" s="61" t="s">
        <v>250</v>
      </c>
      <c r="B9" s="114">
        <v>3</v>
      </c>
      <c r="C9" s="104">
        <f>D9+E9</f>
        <v>215</v>
      </c>
      <c r="D9" s="104">
        <v>91</v>
      </c>
      <c r="E9" s="104">
        <v>124</v>
      </c>
      <c r="F9" s="104">
        <v>92</v>
      </c>
      <c r="G9" s="104">
        <f>H9+I9</f>
        <v>350</v>
      </c>
      <c r="H9" s="104">
        <v>215</v>
      </c>
      <c r="I9" s="104">
        <v>135</v>
      </c>
      <c r="J9" s="19"/>
    </row>
    <row r="10" spans="1:10" s="14" customFormat="1" ht="21" customHeight="1">
      <c r="A10" s="42" t="s">
        <v>264</v>
      </c>
      <c r="B10" s="104">
        <v>3</v>
      </c>
      <c r="C10" s="104">
        <v>225</v>
      </c>
      <c r="D10" s="104">
        <v>95</v>
      </c>
      <c r="E10" s="104">
        <v>130</v>
      </c>
      <c r="F10" s="104">
        <v>91</v>
      </c>
      <c r="G10" s="104">
        <v>355</v>
      </c>
      <c r="H10" s="104">
        <v>220</v>
      </c>
      <c r="I10" s="104">
        <v>135</v>
      </c>
      <c r="J10" s="19"/>
    </row>
    <row r="11" spans="1:10" s="25" customFormat="1" ht="21" customHeight="1">
      <c r="A11" s="160" t="s">
        <v>256</v>
      </c>
      <c r="B11" s="108">
        <v>3</v>
      </c>
      <c r="C11" s="108">
        <v>235</v>
      </c>
      <c r="D11" s="108">
        <v>102</v>
      </c>
      <c r="E11" s="108">
        <v>133</v>
      </c>
      <c r="F11" s="108">
        <v>94</v>
      </c>
      <c r="G11" s="108">
        <v>351</v>
      </c>
      <c r="H11" s="108">
        <v>217</v>
      </c>
      <c r="I11" s="108">
        <v>134</v>
      </c>
      <c r="J11" s="33"/>
    </row>
    <row r="12" spans="1:9" ht="12">
      <c r="A12" s="116"/>
      <c r="B12" s="116"/>
      <c r="C12" s="116"/>
      <c r="D12" s="116"/>
      <c r="E12" s="116"/>
      <c r="F12" s="116"/>
      <c r="G12" s="116"/>
      <c r="H12" s="116"/>
      <c r="I12" s="116"/>
    </row>
  </sheetData>
  <mergeCells count="6">
    <mergeCell ref="A1:I1"/>
    <mergeCell ref="G3:I3"/>
    <mergeCell ref="B3:B4"/>
    <mergeCell ref="C3:E3"/>
    <mergeCell ref="F3:F4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G14" sqref="G14"/>
    </sheetView>
  </sheetViews>
  <sheetFormatPr defaultColWidth="9.140625" defaultRowHeight="12"/>
  <cols>
    <col min="1" max="1" width="13.7109375" style="0" customWidth="1"/>
    <col min="2" max="7" width="13.28125" style="0" customWidth="1"/>
    <col min="8" max="8" width="8.57421875" style="0" customWidth="1"/>
  </cols>
  <sheetData>
    <row r="1" spans="1:8" s="6" customFormat="1" ht="18.75" customHeight="1">
      <c r="A1" s="180" t="s">
        <v>152</v>
      </c>
      <c r="B1" s="180"/>
      <c r="C1" s="180"/>
      <c r="D1" s="180"/>
      <c r="E1" s="180"/>
      <c r="F1" s="180"/>
      <c r="G1" s="180"/>
      <c r="H1" s="4"/>
    </row>
    <row r="2" spans="1:7" s="3" customFormat="1" ht="11.25" customHeight="1" thickBot="1">
      <c r="A2" s="49"/>
      <c r="B2" s="10"/>
      <c r="C2" s="10"/>
      <c r="D2" s="10"/>
      <c r="E2" s="10"/>
      <c r="F2" s="58"/>
      <c r="G2" s="67"/>
    </row>
    <row r="3" spans="1:8" s="3" customFormat="1" ht="18.75" customHeight="1" thickTop="1">
      <c r="A3" s="197" t="s">
        <v>138</v>
      </c>
      <c r="B3" s="187" t="s">
        <v>134</v>
      </c>
      <c r="C3" s="175" t="s">
        <v>139</v>
      </c>
      <c r="D3" s="177"/>
      <c r="E3" s="175" t="s">
        <v>140</v>
      </c>
      <c r="F3" s="176"/>
      <c r="G3" s="176"/>
      <c r="H3" s="13"/>
    </row>
    <row r="4" spans="1:17" s="3" customFormat="1" ht="18.75" customHeight="1">
      <c r="A4" s="198"/>
      <c r="B4" s="189"/>
      <c r="C4" s="72" t="s">
        <v>141</v>
      </c>
      <c r="D4" s="72" t="s">
        <v>142</v>
      </c>
      <c r="E4" s="7" t="s">
        <v>143</v>
      </c>
      <c r="F4" s="7" t="s">
        <v>107</v>
      </c>
      <c r="G4" s="7" t="s">
        <v>108</v>
      </c>
      <c r="H4" s="13"/>
      <c r="I4" s="14"/>
      <c r="J4" s="14"/>
      <c r="K4" s="14"/>
      <c r="L4" s="14"/>
      <c r="M4" s="14"/>
      <c r="N4" s="14"/>
      <c r="O4" s="14"/>
      <c r="P4" s="14"/>
      <c r="Q4" s="14"/>
    </row>
    <row r="5" spans="1:8" ht="18.75" customHeight="1" hidden="1">
      <c r="A5" s="61" t="s">
        <v>111</v>
      </c>
      <c r="B5" s="114">
        <v>15</v>
      </c>
      <c r="C5" s="104">
        <v>132</v>
      </c>
      <c r="D5" s="104">
        <v>44</v>
      </c>
      <c r="E5" s="105">
        <v>2108</v>
      </c>
      <c r="F5" s="105">
        <v>952</v>
      </c>
      <c r="G5" s="105">
        <v>1156</v>
      </c>
      <c r="H5" s="60"/>
    </row>
    <row r="6" spans="1:8" ht="21" customHeight="1" hidden="1">
      <c r="A6" s="44" t="s">
        <v>164</v>
      </c>
      <c r="B6" s="114">
        <v>15</v>
      </c>
      <c r="C6" s="104">
        <v>130</v>
      </c>
      <c r="D6" s="104">
        <v>47</v>
      </c>
      <c r="E6" s="104">
        <v>2038</v>
      </c>
      <c r="F6" s="104">
        <v>927</v>
      </c>
      <c r="G6" s="104">
        <v>1111</v>
      </c>
      <c r="H6" s="60"/>
    </row>
    <row r="7" spans="1:8" ht="21" customHeight="1">
      <c r="A7" s="19" t="s">
        <v>177</v>
      </c>
      <c r="B7" s="114">
        <v>14</v>
      </c>
      <c r="C7" s="104">
        <v>128</v>
      </c>
      <c r="D7" s="104">
        <v>32</v>
      </c>
      <c r="E7" s="104">
        <v>2030</v>
      </c>
      <c r="F7" s="104">
        <v>992</v>
      </c>
      <c r="G7" s="104">
        <v>1038</v>
      </c>
      <c r="H7" s="60"/>
    </row>
    <row r="8" spans="1:8" ht="21" customHeight="1">
      <c r="A8" s="61" t="s">
        <v>254</v>
      </c>
      <c r="B8" s="114">
        <v>14</v>
      </c>
      <c r="C8" s="104">
        <v>125</v>
      </c>
      <c r="D8" s="104">
        <v>42</v>
      </c>
      <c r="E8" s="104">
        <v>2064</v>
      </c>
      <c r="F8" s="104">
        <v>1003</v>
      </c>
      <c r="G8" s="104">
        <v>1061</v>
      </c>
      <c r="H8" s="60"/>
    </row>
    <row r="9" spans="1:8" ht="21" customHeight="1">
      <c r="A9" s="61" t="s">
        <v>255</v>
      </c>
      <c r="B9" s="114">
        <v>14</v>
      </c>
      <c r="C9" s="104">
        <v>125</v>
      </c>
      <c r="D9" s="104">
        <v>39</v>
      </c>
      <c r="E9" s="104">
        <f>F9+G9</f>
        <v>2141</v>
      </c>
      <c r="F9" s="104">
        <v>1064</v>
      </c>
      <c r="G9" s="104">
        <v>1077</v>
      </c>
      <c r="H9" s="60"/>
    </row>
    <row r="10" spans="1:16" ht="21" customHeight="1">
      <c r="A10" s="40" t="s">
        <v>264</v>
      </c>
      <c r="B10" s="114">
        <v>14</v>
      </c>
      <c r="C10" s="104">
        <v>130</v>
      </c>
      <c r="D10" s="104">
        <v>42</v>
      </c>
      <c r="E10" s="104">
        <v>2166</v>
      </c>
      <c r="F10" s="104">
        <v>1065</v>
      </c>
      <c r="G10" s="104">
        <v>1101</v>
      </c>
      <c r="H10" s="60"/>
      <c r="I10" s="62"/>
      <c r="J10" s="62"/>
      <c r="K10" s="62"/>
      <c r="L10" s="62"/>
      <c r="M10" s="62"/>
      <c r="N10" s="62"/>
      <c r="O10" s="62"/>
      <c r="P10" s="62"/>
    </row>
    <row r="11" spans="1:16" ht="21" customHeight="1">
      <c r="A11" s="130" t="s">
        <v>256</v>
      </c>
      <c r="B11" s="156">
        <v>15</v>
      </c>
      <c r="C11" s="108">
        <v>143</v>
      </c>
      <c r="D11" s="108">
        <v>54</v>
      </c>
      <c r="E11" s="108">
        <v>2193</v>
      </c>
      <c r="F11" s="108">
        <v>1128</v>
      </c>
      <c r="G11" s="108">
        <v>1065</v>
      </c>
      <c r="H11" s="60"/>
      <c r="I11" s="62"/>
      <c r="J11" s="62"/>
      <c r="K11" s="62"/>
      <c r="L11" s="62"/>
      <c r="M11" s="62"/>
      <c r="N11" s="62"/>
      <c r="O11" s="62"/>
      <c r="P11" s="62"/>
    </row>
    <row r="12" spans="1:16" ht="12.75" customHeight="1">
      <c r="A12" s="98" t="s">
        <v>112</v>
      </c>
      <c r="B12" s="115"/>
      <c r="C12" s="115"/>
      <c r="D12" s="115"/>
      <c r="E12" s="115"/>
      <c r="F12" s="115"/>
      <c r="G12" s="116"/>
      <c r="H12" s="62"/>
      <c r="I12" s="62"/>
      <c r="J12" s="62"/>
      <c r="K12" s="62"/>
      <c r="L12" s="62"/>
      <c r="M12" s="62"/>
      <c r="N12" s="62"/>
      <c r="O12" s="62"/>
      <c r="P12" s="62"/>
    </row>
  </sheetData>
  <mergeCells count="5">
    <mergeCell ref="E3:G3"/>
    <mergeCell ref="A1:G1"/>
    <mergeCell ref="A3:A4"/>
    <mergeCell ref="B3:B4"/>
    <mergeCell ref="C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D12" sqref="D12"/>
    </sheetView>
  </sheetViews>
  <sheetFormatPr defaultColWidth="9.140625" defaultRowHeight="12"/>
  <cols>
    <col min="1" max="1" width="13.7109375" style="0" customWidth="1"/>
    <col min="2" max="7" width="13.421875" style="0" customWidth="1"/>
    <col min="8" max="8" width="8.57421875" style="0" customWidth="1"/>
  </cols>
  <sheetData>
    <row r="1" spans="1:8" s="6" customFormat="1" ht="18.75" customHeight="1">
      <c r="A1" s="180" t="s">
        <v>153</v>
      </c>
      <c r="B1" s="180"/>
      <c r="C1" s="180"/>
      <c r="D1" s="180"/>
      <c r="E1" s="180"/>
      <c r="F1" s="180"/>
      <c r="G1" s="180"/>
      <c r="H1" s="4"/>
    </row>
    <row r="2" spans="1:16" ht="9.75" customHeight="1" thickBot="1">
      <c r="A2" s="49"/>
      <c r="B2" s="10"/>
      <c r="C2" s="10"/>
      <c r="D2" s="10"/>
      <c r="E2" s="10"/>
      <c r="F2" s="58"/>
      <c r="G2" s="67"/>
      <c r="H2" s="62"/>
      <c r="I2" s="62"/>
      <c r="J2" s="62"/>
      <c r="K2" s="62"/>
      <c r="L2" s="62"/>
      <c r="M2" s="62"/>
      <c r="N2" s="62"/>
      <c r="O2" s="62"/>
      <c r="P2" s="62"/>
    </row>
    <row r="3" spans="1:16" ht="18.75" customHeight="1" thickTop="1">
      <c r="A3" s="197" t="s">
        <v>138</v>
      </c>
      <c r="B3" s="187" t="s">
        <v>134</v>
      </c>
      <c r="C3" s="175" t="s">
        <v>139</v>
      </c>
      <c r="D3" s="177"/>
      <c r="E3" s="175" t="s">
        <v>140</v>
      </c>
      <c r="F3" s="176"/>
      <c r="G3" s="176"/>
      <c r="H3" s="46"/>
      <c r="I3" s="62"/>
      <c r="J3" s="62"/>
      <c r="K3" s="62"/>
      <c r="L3" s="62"/>
      <c r="M3" s="62"/>
      <c r="N3" s="62"/>
      <c r="O3" s="62"/>
      <c r="P3" s="62"/>
    </row>
    <row r="4" spans="1:16" ht="18.75" customHeight="1">
      <c r="A4" s="198"/>
      <c r="B4" s="189"/>
      <c r="C4" s="72" t="s">
        <v>141</v>
      </c>
      <c r="D4" s="72" t="s">
        <v>142</v>
      </c>
      <c r="E4" s="7" t="s">
        <v>143</v>
      </c>
      <c r="F4" s="7" t="s">
        <v>107</v>
      </c>
      <c r="G4" s="7" t="s">
        <v>108</v>
      </c>
      <c r="H4" s="13"/>
      <c r="I4" s="62"/>
      <c r="J4" s="62"/>
      <c r="K4" s="62"/>
      <c r="L4" s="62"/>
      <c r="M4" s="62"/>
      <c r="N4" s="62"/>
      <c r="O4" s="62"/>
      <c r="P4" s="62"/>
    </row>
    <row r="5" spans="1:16" ht="18.75" customHeight="1" hidden="1">
      <c r="A5" s="61" t="s">
        <v>111</v>
      </c>
      <c r="B5" s="114">
        <v>9</v>
      </c>
      <c r="C5" s="104">
        <v>29</v>
      </c>
      <c r="D5" s="104">
        <v>3</v>
      </c>
      <c r="E5" s="105">
        <v>366</v>
      </c>
      <c r="F5" s="105">
        <v>173</v>
      </c>
      <c r="G5" s="105">
        <v>193</v>
      </c>
      <c r="H5" s="19"/>
      <c r="I5" s="62"/>
      <c r="J5" s="62"/>
      <c r="K5" s="62"/>
      <c r="L5" s="62"/>
      <c r="M5" s="62"/>
      <c r="N5" s="62"/>
      <c r="O5" s="62"/>
      <c r="P5" s="62"/>
    </row>
    <row r="6" spans="1:16" ht="21" customHeight="1">
      <c r="A6" s="19" t="s">
        <v>173</v>
      </c>
      <c r="B6" s="114">
        <v>9</v>
      </c>
      <c r="C6" s="104">
        <v>29</v>
      </c>
      <c r="D6" s="104">
        <v>2</v>
      </c>
      <c r="E6" s="104">
        <v>297</v>
      </c>
      <c r="F6" s="104">
        <v>148</v>
      </c>
      <c r="G6" s="104">
        <v>149</v>
      </c>
      <c r="H6" s="19"/>
      <c r="I6" s="62"/>
      <c r="J6" s="62"/>
      <c r="K6" s="62"/>
      <c r="L6" s="62"/>
      <c r="M6" s="62"/>
      <c r="N6" s="62"/>
      <c r="O6" s="62"/>
      <c r="P6" s="62"/>
    </row>
    <row r="7" spans="1:16" ht="21" customHeight="1">
      <c r="A7" s="61" t="s">
        <v>253</v>
      </c>
      <c r="B7" s="114">
        <v>7</v>
      </c>
      <c r="C7" s="104">
        <v>21</v>
      </c>
      <c r="D7" s="104">
        <v>2</v>
      </c>
      <c r="E7" s="104">
        <v>300</v>
      </c>
      <c r="F7" s="104">
        <v>180</v>
      </c>
      <c r="G7" s="104">
        <v>120</v>
      </c>
      <c r="H7" s="19"/>
      <c r="I7" s="62"/>
      <c r="J7" s="62"/>
      <c r="K7" s="62"/>
      <c r="L7" s="62"/>
      <c r="M7" s="62"/>
      <c r="N7" s="62"/>
      <c r="O7" s="62"/>
      <c r="P7" s="62"/>
    </row>
    <row r="8" spans="1:16" ht="21" customHeight="1">
      <c r="A8" s="61" t="s">
        <v>249</v>
      </c>
      <c r="B8" s="114">
        <v>7</v>
      </c>
      <c r="C8" s="104">
        <v>21</v>
      </c>
      <c r="D8" s="104">
        <v>3</v>
      </c>
      <c r="E8" s="104">
        <v>313</v>
      </c>
      <c r="F8" s="104">
        <v>198</v>
      </c>
      <c r="G8" s="104">
        <v>115</v>
      </c>
      <c r="H8" s="19"/>
      <c r="I8" s="62"/>
      <c r="J8" s="62"/>
      <c r="K8" s="62"/>
      <c r="L8" s="62"/>
      <c r="M8" s="62"/>
      <c r="N8" s="62"/>
      <c r="O8" s="62"/>
      <c r="P8" s="62"/>
    </row>
    <row r="9" spans="1:16" ht="21" customHeight="1">
      <c r="A9" s="61" t="s">
        <v>251</v>
      </c>
      <c r="B9" s="114">
        <v>7</v>
      </c>
      <c r="C9" s="104">
        <v>18</v>
      </c>
      <c r="D9" s="104">
        <v>3</v>
      </c>
      <c r="E9" s="104">
        <f>F9+G9</f>
        <v>307</v>
      </c>
      <c r="F9" s="104">
        <v>209</v>
      </c>
      <c r="G9" s="104">
        <v>98</v>
      </c>
      <c r="H9" s="19"/>
      <c r="I9" s="62"/>
      <c r="J9" s="62"/>
      <c r="K9" s="62"/>
      <c r="L9" s="62"/>
      <c r="M9" s="62"/>
      <c r="N9" s="62"/>
      <c r="O9" s="62"/>
      <c r="P9" s="62"/>
    </row>
    <row r="10" spans="1:16" ht="21" customHeight="1">
      <c r="A10" s="61" t="s">
        <v>265</v>
      </c>
      <c r="B10" s="114">
        <v>6</v>
      </c>
      <c r="C10" s="104">
        <v>17</v>
      </c>
      <c r="D10" s="104">
        <v>3</v>
      </c>
      <c r="E10" s="104">
        <v>291</v>
      </c>
      <c r="F10" s="104">
        <v>204</v>
      </c>
      <c r="G10" s="104">
        <v>87</v>
      </c>
      <c r="H10" s="80"/>
      <c r="I10" s="62"/>
      <c r="J10" s="62"/>
      <c r="K10" s="62"/>
      <c r="L10" s="62"/>
      <c r="M10" s="62"/>
      <c r="N10" s="62"/>
      <c r="O10" s="62"/>
      <c r="P10" s="62"/>
    </row>
    <row r="11" spans="1:16" ht="21" customHeight="1">
      <c r="A11" s="130" t="s">
        <v>252</v>
      </c>
      <c r="B11" s="156">
        <v>6</v>
      </c>
      <c r="C11" s="108">
        <v>17</v>
      </c>
      <c r="D11" s="108">
        <v>2</v>
      </c>
      <c r="E11" s="108">
        <v>277</v>
      </c>
      <c r="F11" s="108">
        <v>191</v>
      </c>
      <c r="G11" s="108">
        <v>86</v>
      </c>
      <c r="H11" s="80"/>
      <c r="I11" s="62"/>
      <c r="J11" s="62"/>
      <c r="K11" s="62"/>
      <c r="L11" s="62"/>
      <c r="M11" s="62"/>
      <c r="N11" s="62"/>
      <c r="O11" s="62"/>
      <c r="P11" s="62"/>
    </row>
    <row r="12" spans="1:16" ht="12.75" customHeight="1">
      <c r="A12" s="98" t="s">
        <v>112</v>
      </c>
      <c r="B12" s="119"/>
      <c r="C12" s="118"/>
      <c r="D12" s="118"/>
      <c r="E12" s="118"/>
      <c r="F12" s="118"/>
      <c r="G12" s="116"/>
      <c r="H12" s="62"/>
      <c r="I12" s="62"/>
      <c r="J12" s="62"/>
      <c r="K12" s="62"/>
      <c r="L12" s="62"/>
      <c r="M12" s="62"/>
      <c r="N12" s="62"/>
      <c r="O12" s="62"/>
      <c r="P12" s="62"/>
    </row>
  </sheetData>
  <mergeCells count="5">
    <mergeCell ref="A1:G1"/>
    <mergeCell ref="C3:D3"/>
    <mergeCell ref="A3:A4"/>
    <mergeCell ref="B3:B4"/>
    <mergeCell ref="E3:G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2005-03-31T06:22:44Z</cp:lastPrinted>
  <dcterms:created xsi:type="dcterms:W3CDTF">1998-05-15T05:24:20Z</dcterms:created>
  <dcterms:modified xsi:type="dcterms:W3CDTF">2005-04-15T04:10:32Z</dcterms:modified>
  <cp:category/>
  <cp:version/>
  <cp:contentType/>
  <cp:contentStatus/>
</cp:coreProperties>
</file>