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固定資産概要調書P.2" sheetId="8" state="hidden" r:id="rId8"/>
    <sheet name="1-7" sheetId="9" r:id="rId9"/>
    <sheet name="1-8" sheetId="10" r:id="rId10"/>
    <sheet name="1-9" sheetId="11" r:id="rId11"/>
    <sheet name="1-10" sheetId="12" r:id="rId12"/>
    <sheet name="1-11" sheetId="13" r:id="rId13"/>
  </sheets>
  <definedNames>
    <definedName name="_xlnm.Print_Area" localSheetId="1">'1-1'!$A$1:$G$37</definedName>
    <definedName name="_xlnm.Print_Area" localSheetId="11">'1-10'!$A$1:$E$11</definedName>
    <definedName name="_xlnm.Print_Area" localSheetId="12">'1-11'!$A$1:$H$28</definedName>
    <definedName name="_xlnm.Print_Area" localSheetId="2">'1-2'!$A$1:$F$10</definedName>
    <definedName name="_xlnm.Print_Area" localSheetId="3">'1-3'!$A$1:$M$18</definedName>
    <definedName name="_xlnm.Print_Area" localSheetId="4">'1-4'!$A$1:$E$9</definedName>
    <definedName name="_xlnm.Print_Area" localSheetId="5">'1-5'!$A$1:$F$12</definedName>
    <definedName name="_xlnm.Print_Area" localSheetId="6">'1-6'!$A$1:$P$36</definedName>
    <definedName name="_xlnm.Print_Area" localSheetId="8">'1-7'!$A$1:$AO$14</definedName>
    <definedName name="_xlnm.Print_Area" localSheetId="9">'1-8'!$A$1:$V$22</definedName>
    <definedName name="_xlnm.Print_Area" localSheetId="10">'1-9'!$A$1:$U$30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<sst xmlns="http://schemas.openxmlformats.org/spreadsheetml/2006/main" count="671" uniqueCount="456">
  <si>
    <t>単位 ： k㎡</t>
  </si>
  <si>
    <t>総  務  課</t>
  </si>
  <si>
    <t>編 入 年 月 日</t>
  </si>
  <si>
    <t>－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</si>
  <si>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</si>
  <si>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</si>
  <si>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</si>
  <si>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</si>
  <si>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</si>
  <si>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</si>
  <si>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</si>
  <si>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</si>
  <si>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</si>
  <si>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</si>
  <si>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</si>
  <si>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>注） 改測及び境界修正は国土地理院による。</t>
  </si>
  <si>
    <t>統  計  係</t>
  </si>
  <si>
    <t>大字折生迫坂元</t>
  </si>
  <si>
    <t xml:space="preserve"> 東西</t>
  </si>
  <si>
    <t>大字細江椎屋形</t>
  </si>
  <si>
    <t>宮崎郡田野町</t>
  </si>
  <si>
    <t>大字瓜生野上畑</t>
  </si>
  <si>
    <t xml:space="preserve">    〃  佐土原町</t>
  </si>
  <si>
    <t xml:space="preserve"> 南北</t>
  </si>
  <si>
    <t>大字内海</t>
  </si>
  <si>
    <t>日南市</t>
  </si>
  <si>
    <t>(市役所）</t>
  </si>
  <si>
    <t>北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</si>
  <si>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</si>
  <si>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</si>
  <si>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</si>
  <si>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</si>
  <si>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</si>
  <si>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</si>
  <si>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</si>
  <si>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>単位 ：km、k㎡</t>
  </si>
  <si>
    <t>土  木  課</t>
  </si>
  <si>
    <t>流 路 延 長</t>
  </si>
  <si>
    <t>流 域 面 積</t>
  </si>
  <si>
    <t xml:space="preserve">  摘   要</t>
  </si>
  <si>
    <t>鹿児島県                          ～   日向灘</t>
  </si>
  <si>
    <t>一級河川</t>
  </si>
  <si>
    <t>宮崎県宮崎郡田野町          ～   日向灘</t>
  </si>
  <si>
    <t>二級河川</t>
  </si>
  <si>
    <t>宮崎県宮崎市大字加江田    ～   日向灘</t>
  </si>
  <si>
    <t>宮崎県宮崎市大字内海       ～   日向灘</t>
  </si>
  <si>
    <t>単位 ： ㎡、千円      各年１月１日現在</t>
  </si>
  <si>
    <t xml:space="preserve">              宅                       地</t>
  </si>
  <si>
    <t>年  次</t>
  </si>
  <si>
    <t>総   数</t>
  </si>
  <si>
    <t>田</t>
  </si>
  <si>
    <t>畑</t>
  </si>
  <si>
    <t xml:space="preserve">           住  宅  用  地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</si>
  <si>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</si>
  <si>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</si>
  <si>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</si>
  <si>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</si>
  <si>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</si>
  <si>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</si>
  <si>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</si>
  <si>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</si>
  <si>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</si>
  <si>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</si>
  <si>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</si>
  <si>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</si>
  <si>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</si>
  <si>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</si>
  <si>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その他</t>
  </si>
  <si>
    <t>遊園地等</t>
  </si>
  <si>
    <t>面</t>
  </si>
  <si>
    <t>積</t>
  </si>
  <si>
    <t>額</t>
  </si>
  <si>
    <t>鉱 泉 地</t>
  </si>
  <si>
    <t xml:space="preserve"> 雑              種              地</t>
  </si>
  <si>
    <t>単位 ：㎡</t>
  </si>
  <si>
    <t>地   区   別</t>
  </si>
  <si>
    <t>件   数</t>
  </si>
  <si>
    <t>面           積</t>
  </si>
  <si>
    <t>面            積</t>
  </si>
  <si>
    <t>総  数</t>
  </si>
  <si>
    <t>田</t>
  </si>
  <si>
    <t>畑</t>
  </si>
  <si>
    <t>総   数</t>
  </si>
  <si>
    <t>本            庁</t>
  </si>
  <si>
    <t>赤            江</t>
  </si>
  <si>
    <t>青            島</t>
  </si>
  <si>
    <t>木            花</t>
  </si>
  <si>
    <t>住            吉</t>
  </si>
  <si>
    <t>生            目</t>
  </si>
  <si>
    <t>北</t>
  </si>
  <si>
    <t>畑</t>
  </si>
  <si>
    <t>面               積</t>
  </si>
  <si>
    <t>面              積</t>
  </si>
  <si>
    <t>件  数</t>
  </si>
  <si>
    <t>総  数</t>
  </si>
  <si>
    <t>年 ・ 月次</t>
  </si>
  <si>
    <t>気        温  （℃）</t>
  </si>
  <si>
    <t>相対湿度</t>
  </si>
  <si>
    <t>平均雲量</t>
  </si>
  <si>
    <t>風   速（ｍ／ｓ）</t>
  </si>
  <si>
    <t>平  均</t>
  </si>
  <si>
    <t>最   高</t>
  </si>
  <si>
    <t>最   低</t>
  </si>
  <si>
    <t>平均（％）</t>
  </si>
  <si>
    <t>最   大</t>
  </si>
  <si>
    <t>平 均</t>
  </si>
  <si>
    <t>極 値</t>
  </si>
  <si>
    <t>風 速</t>
  </si>
  <si>
    <t>風 向</t>
  </si>
  <si>
    <t>１月</t>
  </si>
  <si>
    <t>℃</t>
  </si>
  <si>
    <t>〃</t>
  </si>
  <si>
    <t>ｍ／ｓ</t>
  </si>
  <si>
    <t>〃</t>
  </si>
  <si>
    <t>ｍｍ</t>
  </si>
  <si>
    <t>〃</t>
  </si>
  <si>
    <t>降 水 量</t>
  </si>
  <si>
    <t>日 照 時 間</t>
  </si>
  <si>
    <t>日 照 率</t>
  </si>
  <si>
    <t>天       気       日       数</t>
  </si>
  <si>
    <t>（ｍｍ）</t>
  </si>
  <si>
    <t>（時間）</t>
  </si>
  <si>
    <t>（％）</t>
  </si>
  <si>
    <t>日平均雲量</t>
  </si>
  <si>
    <t>雪</t>
  </si>
  <si>
    <t>霧</t>
  </si>
  <si>
    <t>雷</t>
  </si>
  <si>
    <t>１．５未満</t>
  </si>
  <si>
    <t>８．５以上</t>
  </si>
  <si>
    <t>年  ・ 月   次</t>
  </si>
  <si>
    <t>台  風  番  号</t>
  </si>
  <si>
    <t>最 大 風 速  （ｍ／ｓ）</t>
  </si>
  <si>
    <t>最 低 気 圧</t>
  </si>
  <si>
    <t>１０ 分 間</t>
  </si>
  <si>
    <t>瞬    間</t>
  </si>
  <si>
    <t>（海面）</t>
  </si>
  <si>
    <t>風  向</t>
  </si>
  <si>
    <t>（ｈＰａ）</t>
  </si>
  <si>
    <t xml:space="preserve">        〃       （港東３丁目）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</si>
  <si>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</si>
  <si>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r>
      <t xml:space="preserve">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武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川</t>
    </r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</si>
  <si>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 xml:space="preserve">淀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</si>
  <si>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加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江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田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川</t>
    </r>
  </si>
  <si>
    <r>
      <t xml:space="preserve">知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福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</si>
  <si>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海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川</t>
    </r>
  </si>
  <si>
    <t>（1/１０）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</si>
  <si>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</si>
  <si>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</si>
  <si>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>宮崎地方気象台</t>
  </si>
  <si>
    <t>有　　感　　　　地    震</t>
  </si>
  <si>
    <t xml:space="preserve">        〃       （大字内海）</t>
  </si>
  <si>
    <t>SE</t>
  </si>
  <si>
    <t>WNW</t>
  </si>
  <si>
    <t>1 958.5 )</t>
  </si>
  <si>
    <t>45 )</t>
  </si>
  <si>
    <t>平成１１年７月</t>
  </si>
  <si>
    <t xml:space="preserve">       〃  　８</t>
  </si>
  <si>
    <t xml:space="preserve">       〃  　９</t>
  </si>
  <si>
    <t xml:space="preserve">       〃   〃</t>
  </si>
  <si>
    <t>５号</t>
  </si>
  <si>
    <t>８号</t>
  </si>
  <si>
    <t>１６号</t>
  </si>
  <si>
    <t>１７号</t>
  </si>
  <si>
    <t>１８号</t>
  </si>
  <si>
    <t>ＳＥ</t>
  </si>
  <si>
    <t>Ｅ</t>
  </si>
  <si>
    <t>ＮＷ</t>
  </si>
  <si>
    <t>ＮＥ</t>
  </si>
  <si>
    <t>ＥＮＥ</t>
  </si>
  <si>
    <t>ＷＮＷ</t>
  </si>
  <si>
    <t>Ｓ</t>
  </si>
  <si>
    <t>平       成       ８       年</t>
  </si>
  <si>
    <t>平成８年</t>
  </si>
  <si>
    <t>WNW</t>
  </si>
  <si>
    <t xml:space="preserve">      本表は宮崎地方気象台の観測値である。</t>
  </si>
  <si>
    <t xml:space="preserve">        〃       （阿波岐原町字前浜）</t>
  </si>
  <si>
    <t xml:space="preserve">        〃       （新別府町字前浜）</t>
  </si>
  <si>
    <t>方             位</t>
  </si>
  <si>
    <t>地          点</t>
  </si>
  <si>
    <t>距   離</t>
  </si>
  <si>
    <t>極           東</t>
  </si>
  <si>
    <t>極           西</t>
  </si>
  <si>
    <t>15.8 Km</t>
  </si>
  <si>
    <t>極           北</t>
  </si>
  <si>
    <t>極           南</t>
  </si>
  <si>
    <t xml:space="preserve"> 32.7 Km</t>
  </si>
  <si>
    <t>橘通西一丁目</t>
  </si>
  <si>
    <t>総          数</t>
  </si>
  <si>
    <t>本   庁</t>
  </si>
  <si>
    <t>赤   江</t>
  </si>
  <si>
    <t>木   花</t>
  </si>
  <si>
    <t>青   島</t>
  </si>
  <si>
    <t>住   吉</t>
  </si>
  <si>
    <t>生   目</t>
  </si>
  <si>
    <t>隣   接   地   名</t>
  </si>
  <si>
    <t>東         経</t>
  </si>
  <si>
    <t>北       緯</t>
  </si>
  <si>
    <t>－</t>
  </si>
  <si>
    <t xml:space="preserve">                都市計画課</t>
  </si>
  <si>
    <t>区             分</t>
  </si>
  <si>
    <t xml:space="preserve"> 区             分</t>
  </si>
  <si>
    <t xml:space="preserve">      近 隣 商 業 地 域</t>
  </si>
  <si>
    <t xml:space="preserve"> 市   街   化   区   域</t>
  </si>
  <si>
    <t xml:space="preserve">      商 業 地 域</t>
  </si>
  <si>
    <t xml:space="preserve">   第一種低層住居専用地域</t>
  </si>
  <si>
    <t xml:space="preserve">      準 工 業 地 域</t>
  </si>
  <si>
    <t xml:space="preserve">   第一種中高層住居専用地域</t>
  </si>
  <si>
    <t xml:space="preserve">      工 業 地 域</t>
  </si>
  <si>
    <t xml:space="preserve">   第二種中高層住居専用地域</t>
  </si>
  <si>
    <t xml:space="preserve">      工 業 専 用 地 域</t>
  </si>
  <si>
    <t xml:space="preserve">   第 一 種 住 居 地 域</t>
  </si>
  <si>
    <t xml:space="preserve">  市 街 化 調 整 区 域</t>
  </si>
  <si>
    <t>池   沼</t>
  </si>
  <si>
    <t>山   林</t>
  </si>
  <si>
    <t>原   野</t>
  </si>
  <si>
    <t>そ  の  他</t>
  </si>
  <si>
    <t>計</t>
  </si>
  <si>
    <t>平成 ９ 年</t>
  </si>
  <si>
    <t>区                      間</t>
  </si>
  <si>
    <t xml:space="preserve">   第 二 種 住 居 地 域</t>
  </si>
  <si>
    <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準住居地域</t>
    </r>
  </si>
  <si>
    <t>注）構成比は市街化区域内の数値</t>
  </si>
  <si>
    <t>単位 ：㎡</t>
  </si>
  <si>
    <t>田</t>
  </si>
  <si>
    <t>畑</t>
  </si>
  <si>
    <t>年    次</t>
  </si>
  <si>
    <t>総                 数</t>
  </si>
  <si>
    <t>住    宅    用   地</t>
  </si>
  <si>
    <t>工 ・ 鉱  業  用  地</t>
  </si>
  <si>
    <t>その他建設施設用地</t>
  </si>
  <si>
    <t>植               林</t>
  </si>
  <si>
    <t>そ   の   他</t>
  </si>
  <si>
    <t>計</t>
  </si>
  <si>
    <r>
      <t>平成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>年</t>
    </r>
  </si>
  <si>
    <t>公</t>
  </si>
  <si>
    <t xml:space="preserve">   共   施   設</t>
  </si>
  <si>
    <t xml:space="preserve">              表</t>
  </si>
  <si>
    <t xml:space="preserve">             宮崎地方気象台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</si>
  <si>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</si>
  <si>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</si>
  <si>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</si>
  <si>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</si>
  <si>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</si>
  <si>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</si>
  <si>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</si>
  <si>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</si>
  <si>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１時間最大降水量</t>
  </si>
  <si>
    <t>日 最 大 降 水 量</t>
  </si>
  <si>
    <t>極           値</t>
  </si>
  <si>
    <t>SE57.9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</si>
  <si>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</si>
  <si>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</si>
  <si>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</si>
  <si>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</si>
  <si>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</si>
  <si>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</si>
  <si>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平成９年</t>
  </si>
  <si>
    <t>平成１０年</t>
  </si>
  <si>
    <t>平成１１年</t>
  </si>
  <si>
    <t>平成１２年</t>
  </si>
  <si>
    <t>農業委員会事務局</t>
  </si>
  <si>
    <t>平成１３年８月</t>
  </si>
  <si>
    <t>１１号</t>
  </si>
  <si>
    <t>２１号</t>
  </si>
  <si>
    <t>１-１．市    域     の    変    遷</t>
  </si>
  <si>
    <t>１-２．位                        置</t>
  </si>
  <si>
    <t>１-３．行   政   管    内    別    面    積</t>
  </si>
  <si>
    <t>１-４．  主    要     河     川  （ 水 系 ）</t>
  </si>
  <si>
    <t>１-５．都 市 計 画 区 域 等 面 積</t>
  </si>
  <si>
    <t>１-９．     気              象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</si>
  <si>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</si>
  <si>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</si>
  <si>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</si>
  <si>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</si>
  <si>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</si>
  <si>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</si>
  <si>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</si>
  <si>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</si>
  <si>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</si>
  <si>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</si>
  <si>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</si>
  <si>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</si>
  <si>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</si>
  <si>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</si>
  <si>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</si>
  <si>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</si>
  <si>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</si>
  <si>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</si>
  <si>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</si>
  <si>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</si>
  <si>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</si>
  <si>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</si>
  <si>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</si>
  <si>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</si>
  <si>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</si>
  <si>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</si>
  <si>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</si>
  <si>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</si>
  <si>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</si>
  <si>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</si>
  <si>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</si>
  <si>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</si>
  <si>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</si>
  <si>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</si>
  <si>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</si>
  <si>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</si>
  <si>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固定資産概要調書</t>
  </si>
  <si>
    <t>平成10年</t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</si>
  <si>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</si>
  <si>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△ 0.00</t>
  </si>
  <si>
    <t>件  数</t>
  </si>
  <si>
    <t>面           積</t>
  </si>
  <si>
    <t>総  数</t>
  </si>
  <si>
    <t>W</t>
  </si>
  <si>
    <t>ＮＥ</t>
  </si>
  <si>
    <t>ＮＮＥ</t>
  </si>
  <si>
    <t xml:space="preserve">       〃  １０</t>
  </si>
  <si>
    <t>総            数</t>
  </si>
  <si>
    <t>ＥＮＥ</t>
  </si>
  <si>
    <t>ＳＷ</t>
  </si>
  <si>
    <t>ＷＳＷ</t>
  </si>
  <si>
    <t>Ｗ</t>
  </si>
  <si>
    <t>平成１４年６月</t>
  </si>
  <si>
    <t>４号</t>
  </si>
  <si>
    <t xml:space="preserve">       〃   ７</t>
  </si>
  <si>
    <t>７号</t>
  </si>
  <si>
    <t>９号</t>
  </si>
  <si>
    <t>公有水面埋立（港東３丁目）</t>
  </si>
  <si>
    <t>注３）</t>
  </si>
  <si>
    <t>注１）</t>
  </si>
  <si>
    <t>商業地等
（非住宅用地）</t>
  </si>
  <si>
    <t xml:space="preserve">１-７．　　 農      地      転     </t>
  </si>
  <si>
    <t>用     状     況 　　 （地  区  別 ）</t>
  </si>
  <si>
    <t xml:space="preserve">１-８．　　農      地      転   </t>
  </si>
  <si>
    <t xml:space="preserve">   用      状     況　　 （ 用 途 別 ）</t>
  </si>
  <si>
    <t>１-６．    地      目      別      土     地      面      積　　（課税台帳面積）　　</t>
  </si>
  <si>
    <t xml:space="preserve"> 注） １ ．日界は２４時。</t>
  </si>
  <si>
    <t>５．風速の平均は、全日風程からの平均。</t>
  </si>
  <si>
    <t>平成１５年４月</t>
  </si>
  <si>
    <t>２号</t>
  </si>
  <si>
    <t>WSW</t>
  </si>
  <si>
    <t xml:space="preserve">       〃   ５</t>
  </si>
  <si>
    <t>４号</t>
  </si>
  <si>
    <t xml:space="preserve">       〃   ８</t>
  </si>
  <si>
    <t>１０号</t>
  </si>
  <si>
    <t>Ｅ</t>
  </si>
  <si>
    <t>ＥＮＥ</t>
  </si>
  <si>
    <t>-</t>
  </si>
  <si>
    <t>14</t>
  </si>
  <si>
    <t>　　　〃　　　　（新別府町字前浜）</t>
  </si>
  <si>
    <t>平成11年</t>
  </si>
  <si>
    <t xml:space="preserve">           農業委員会事務局</t>
  </si>
  <si>
    <t>面　　　　積</t>
  </si>
  <si>
    <t>総　数</t>
  </si>
  <si>
    <t>畑</t>
  </si>
  <si>
    <t>件　数</t>
  </si>
  <si>
    <t>単位 ： ha、 ％     平成 １7年４月１日現在</t>
  </si>
  <si>
    <t>-</t>
  </si>
  <si>
    <t>-</t>
  </si>
  <si>
    <t>１5</t>
  </si>
  <si>
    <t>NE</t>
  </si>
  <si>
    <t>ESE</t>
  </si>
  <si>
    <t>W</t>
  </si>
  <si>
    <t>WSW</t>
  </si>
  <si>
    <t>NE</t>
  </si>
  <si>
    <t>ESE</t>
  </si>
  <si>
    <t>SW</t>
  </si>
  <si>
    <t>NNE</t>
  </si>
  <si>
    <t>WSW</t>
  </si>
  <si>
    <r>
      <t>S</t>
    </r>
    <r>
      <rPr>
        <sz val="10"/>
        <rFont val="ＭＳ Ｐ明朝"/>
        <family val="1"/>
      </rPr>
      <t>SE39.2</t>
    </r>
  </si>
  <si>
    <t>　　　　〃　　〃</t>
  </si>
  <si>
    <t>　　　〃　　７</t>
  </si>
  <si>
    <t>　　　〃　　９</t>
  </si>
  <si>
    <t>　　　　〃　　１０</t>
  </si>
  <si>
    <t>６号</t>
  </si>
  <si>
    <t>１５号</t>
  </si>
  <si>
    <t>１６号</t>
  </si>
  <si>
    <t>１８号</t>
  </si>
  <si>
    <t>２３号</t>
  </si>
  <si>
    <t>ＳＷ</t>
  </si>
  <si>
    <t>ＮＥ</t>
  </si>
  <si>
    <t>ＥＳＥ</t>
  </si>
  <si>
    <t>Ｓ</t>
  </si>
  <si>
    <t>ＮＮＥ</t>
  </si>
  <si>
    <t>Ｎ</t>
  </si>
  <si>
    <t>ＷＳＷ</t>
  </si>
  <si>
    <t>ＳＥ</t>
  </si>
  <si>
    <t>ＳＳＥ</t>
  </si>
  <si>
    <t>ＳＳＷ</t>
  </si>
  <si>
    <t>ＥＮＥ</t>
  </si>
  <si>
    <t>-</t>
  </si>
  <si>
    <t>-</t>
  </si>
  <si>
    <t>平成１６年６月</t>
  </si>
  <si>
    <t>平成13年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</si>
  <si>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</si>
  <si>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t>本表は国土交通省国土地理院発行の５万分の１の地形図から測定したものである。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</si>
  <si>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29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18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</si>
  <si>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19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18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</si>
  <si>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</si>
  <si>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</si>
  <si>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</si>
  <si>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47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</si>
  <si>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15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</si>
  <si>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</si>
  <si>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</si>
  <si>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</si>
  <si>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t>平成13年</t>
  </si>
  <si>
    <t>14</t>
  </si>
  <si>
    <t>15</t>
  </si>
  <si>
    <t>16</t>
  </si>
  <si>
    <t>17</t>
  </si>
  <si>
    <t>14</t>
  </si>
  <si>
    <t>16</t>
  </si>
  <si>
    <t>17</t>
  </si>
  <si>
    <t>及     び      評      価      額</t>
  </si>
  <si>
    <r>
      <t xml:space="preserve">平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1  2  </t>
    </r>
    <r>
      <rPr>
        <sz val="10"/>
        <rFont val="ＭＳ Ｐ明朝"/>
        <family val="1"/>
      </rPr>
      <t>年</t>
    </r>
  </si>
  <si>
    <r>
      <t>平　成 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</si>
  <si>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平　成　1　4　年</t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</si>
  <si>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5  </t>
    </r>
    <r>
      <rPr>
        <sz val="10"/>
        <rFont val="ＭＳ Ｐ明朝"/>
        <family val="1"/>
      </rPr>
      <t>年</t>
    </r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</si>
  <si>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6  </t>
    </r>
    <r>
      <rPr>
        <sz val="10"/>
        <rFont val="ＭＳ Ｐ明朝"/>
        <family val="1"/>
      </rPr>
      <t>年</t>
    </r>
  </si>
  <si>
    <t>13</t>
  </si>
  <si>
    <t>16</t>
  </si>
  <si>
    <t>13</t>
  </si>
  <si>
    <t>15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</si>
  <si>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</t>
    </r>
  </si>
  <si>
    <t>平成12年</t>
  </si>
  <si>
    <t xml:space="preserve">        ２ ．気温の平均は２４回（毎正時）の平均。</t>
  </si>
  <si>
    <t xml:space="preserve">        ３ ．平均相対湿度は２４回（毎正時）の平均。</t>
  </si>
  <si>
    <t xml:space="preserve">        ４ ．平均雲量は４回（３、９、１５、２１時）の平均。</t>
  </si>
  <si>
    <t>６．× は欠測回数が２０％を超える場合で、 ）は２０％以下の場合。</t>
  </si>
  <si>
    <t>雨</t>
  </si>
  <si>
    <t>日降水
≧0.5mm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</si>
  <si>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3</t>
    </r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</si>
  <si>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</si>
  <si>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</si>
  <si>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3</t>
    </r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</si>
  <si>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　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</si>
  <si>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</si>
  <si>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r>
      <t>総 降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水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量
（mm）</t>
    </r>
  </si>
  <si>
    <t>　　　〃　　８</t>
  </si>
  <si>
    <t>　　　〃　　〃</t>
  </si>
  <si>
    <t>　　　〃　　〃</t>
  </si>
  <si>
    <t>注）  台風の中心が県内気象官署から300Kmに入ったものを掲載。</t>
  </si>
  <si>
    <t>62)</t>
  </si>
  <si>
    <t>　　</t>
  </si>
  <si>
    <t>注1）</t>
  </si>
  <si>
    <t>注2）　有租地面積及び評価額は法廷免税点以上のもの。</t>
  </si>
  <si>
    <t>-</t>
  </si>
  <si>
    <t>平成</t>
  </si>
  <si>
    <t>年　　月　　日</t>
  </si>
  <si>
    <t>各年12月末日現在</t>
  </si>
  <si>
    <t>大正</t>
  </si>
  <si>
    <t>昭和</t>
  </si>
  <si>
    <t>元</t>
  </si>
  <si>
    <t>〃</t>
  </si>
  <si>
    <t>「固定資産税概要調書」による数値であり、市の総面積には一致しない。土地面積の宅地の計欄には非課税地積を含む。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</si>
</sst>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 "/>
    <numFmt numFmtId="179" formatCode="0.0_ "/>
    <numFmt numFmtId="180" formatCode="0_ "/>
    <numFmt numFmtId="181" formatCode="_ ##\ ###\ ###\ ##0_ ;_ * \-#,##0_ ;_ * &quot;-&quot;_ ;_ @_ "/>
    <numFmt numFmtId="182" formatCode="0.0_);[Red]\(0.0\)"/>
    <numFmt numFmtId="183" formatCode="0.0;[Red]0.0"/>
    <numFmt numFmtId="184" formatCode="0.00;[Red]0.00"/>
    <numFmt numFmtId="185" formatCode="0;[Red]0"/>
    <numFmt numFmtId="186" formatCode="#\ ###\ ###"/>
    <numFmt numFmtId="187" formatCode="_ ##\ ###\ ###\ ##0.0_ ;_ * \-#,##0_ ;_ * &quot;-&quot;_ ;_ @_ "/>
    <numFmt numFmtId="188" formatCode="_ ##\ ###\ ###\ ##;_ * \-#,##0_ ;_ * &quot;-&quot;_ ;_ @_ "/>
    <numFmt numFmtId="189" formatCode="###\ ###\ ###"/>
    <numFmt numFmtId="190" formatCode="0.00_);[Red]\(0.00\)"/>
    <numFmt numFmtId="191" formatCode="###\ ###\ ###.0"/>
    <numFmt numFmtId="192" formatCode="0_);[Red]\(0\)"/>
    <numFmt numFmtId="193" formatCode="0.0"/>
    <numFmt numFmtId="194" formatCode="###.0\ ###\ ###"/>
    <numFmt numFmtId="195" formatCode="###.\ ###\ ###"/>
    <numFmt numFmtId="196" formatCode="##.\ ###\ ###"/>
    <numFmt numFmtId="197" formatCode="###.00\ ###\ ###"/>
    <numFmt numFmtId="198" formatCode="###\ ###.\ ###\ ###"/>
    <numFmt numFmtId="199" formatCode="####\ ###.\ ###\ ###"/>
    <numFmt numFmtId="200" formatCode="#####\ ###.\ ###\ ###"/>
    <numFmt numFmtId="201" formatCode="####\ ###.\ 0##"/>
    <numFmt numFmtId="202" formatCode="#\ ###\ ###.\ 0##"/>
    <numFmt numFmtId="203" formatCode="#\ ###\ ###\ ###"/>
    <numFmt numFmtId="204" formatCode="###\ ###\ ###;&quot;-&quot;###\ ###\ ###;&quot;-&quot;"/>
    <numFmt numFmtId="205" formatCode="0.0_];&quot;-&quot;###;&quot;-&quot;"/>
    <numFmt numFmtId="206" formatCode="_ ##\ ###\ ###\ ##0_ ;_ * &quot;△&quot;#,##0_ ;_ * &quot;-&quot;_ ;_ @_ "/>
    <numFmt numFmtId="207" formatCode="#,##0_);[Red]\(#,##0\)"/>
    <numFmt numFmtId="208" formatCode="#\ ###\ ##0_ ;_ * &quot;△ &quot;#\ ##0_ ;_ * &quot;-&quot;_ ;_ @_ "/>
    <numFmt numFmtId="209" formatCode="#\ ###\ ###\ ##0_ ;_ * &quot;△ &quot;#\ ##0_ ;_ * &quot;-&quot;_ ;_ @_ "/>
    <numFmt numFmtId="210" formatCode="#,##0_ "/>
    <numFmt numFmtId="211" formatCode="_ * #,##0_ ;_ * \-#,##0_ ;_ &quot;-&quot;_ ;_ @_ "/>
    <numFmt numFmtId="212" formatCode="####\ ###.\ 0##_ "/>
    <numFmt numFmtId="213" formatCode="###\ ###\ ###;&quot;-&quot;###\ ###\ ###;&quot;-&quot;_ "/>
  </numFmts>
  <fonts count="19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b/>
      <sz val="20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181" fontId="0" fillId="0" borderId="0" xfId="21" applyNumberFormat="1" applyFont="1" applyBorder="1">
      <alignment/>
      <protection/>
    </xf>
    <xf numFmtId="181" fontId="0" fillId="0" borderId="0" xfId="21" applyNumberFormat="1" applyFont="1" applyBorder="1" applyAlignment="1">
      <alignment horizontal="right"/>
      <protection/>
    </xf>
    <xf numFmtId="182" fontId="0" fillId="0" borderId="0" xfId="21" applyNumberFormat="1" applyFont="1" applyBorder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0" fillId="0" borderId="9" xfId="21" applyFont="1" applyBorder="1" applyAlignment="1">
      <alignment horizontal="center" vertical="center"/>
      <protection/>
    </xf>
    <xf numFmtId="0" fontId="1" fillId="0" borderId="0" xfId="21">
      <alignment/>
      <protection/>
    </xf>
    <xf numFmtId="0" fontId="0" fillId="0" borderId="10" xfId="21" applyFont="1" applyBorder="1">
      <alignment/>
      <protection/>
    </xf>
    <xf numFmtId="0" fontId="10" fillId="0" borderId="0" xfId="21" applyFont="1">
      <alignment/>
      <protection/>
    </xf>
    <xf numFmtId="0" fontId="11" fillId="0" borderId="0" xfId="21" applyFont="1" applyBorder="1">
      <alignment/>
      <protection/>
    </xf>
    <xf numFmtId="0" fontId="11" fillId="0" borderId="0" xfId="21" applyFont="1">
      <alignment/>
      <protection/>
    </xf>
    <xf numFmtId="181" fontId="8" fillId="0" borderId="0" xfId="21" applyNumberFormat="1" applyFont="1">
      <alignment/>
      <protection/>
    </xf>
    <xf numFmtId="181" fontId="8" fillId="0" borderId="0" xfId="21" applyNumberFormat="1" applyFont="1" quotePrefix="1">
      <alignment/>
      <protection/>
    </xf>
    <xf numFmtId="189" fontId="11" fillId="0" borderId="0" xfId="21" applyNumberFormat="1" applyFont="1">
      <alignment/>
      <protection/>
    </xf>
    <xf numFmtId="179" fontId="0" fillId="0" borderId="0" xfId="21" applyNumberFormat="1" applyFont="1" applyBorder="1" applyAlignment="1">
      <alignment/>
      <protection/>
    </xf>
    <xf numFmtId="0" fontId="6" fillId="0" borderId="1" xfId="21" applyFont="1" applyBorder="1" applyAlignment="1" quotePrefix="1">
      <alignment horizontal="left"/>
      <protection/>
    </xf>
    <xf numFmtId="205" fontId="0" fillId="0" borderId="11" xfId="21" applyNumberFormat="1" applyFont="1" applyBorder="1" applyAlignment="1">
      <alignment/>
      <protection/>
    </xf>
    <xf numFmtId="205" fontId="0" fillId="0" borderId="0" xfId="21" applyNumberFormat="1" applyFont="1" applyAlignment="1">
      <alignment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Alignment="1">
      <alignment/>
      <protection/>
    </xf>
    <xf numFmtId="0" fontId="6" fillId="0" borderId="1" xfId="21" applyFont="1" applyBorder="1" applyAlignment="1">
      <alignment/>
      <protection/>
    </xf>
    <xf numFmtId="179" fontId="0" fillId="0" borderId="0" xfId="21" applyNumberFormat="1" applyFont="1" applyAlignment="1">
      <alignment/>
      <protection/>
    </xf>
    <xf numFmtId="0" fontId="0" fillId="0" borderId="0" xfId="21" applyFont="1" applyBorder="1" applyAlignment="1">
      <alignment/>
      <protection/>
    </xf>
    <xf numFmtId="189" fontId="0" fillId="0" borderId="5" xfId="21" applyNumberFormat="1" applyFont="1" applyBorder="1" applyAlignment="1">
      <alignment/>
      <protection/>
    </xf>
    <xf numFmtId="0" fontId="7" fillId="0" borderId="0" xfId="21" applyFont="1" applyAlignment="1">
      <alignment horizontal="center" vertical="center"/>
      <protection/>
    </xf>
    <xf numFmtId="0" fontId="6" fillId="0" borderId="13" xfId="21" applyFont="1" applyBorder="1">
      <alignment/>
      <protection/>
    </xf>
    <xf numFmtId="0" fontId="0" fillId="0" borderId="13" xfId="21" applyFont="1" applyBorder="1">
      <alignment/>
      <protection/>
    </xf>
    <xf numFmtId="0" fontId="12" fillId="0" borderId="0" xfId="21" applyFont="1" applyBorder="1">
      <alignment/>
      <protection/>
    </xf>
    <xf numFmtId="206" fontId="0" fillId="0" borderId="14" xfId="21" applyNumberFormat="1" applyFont="1" applyBorder="1" applyAlignment="1">
      <alignment/>
      <protection/>
    </xf>
    <xf numFmtId="206" fontId="0" fillId="0" borderId="5" xfId="21" applyNumberFormat="1" applyFont="1" applyBorder="1" applyAlignment="1">
      <alignment/>
      <protection/>
    </xf>
    <xf numFmtId="206" fontId="0" fillId="0" borderId="4" xfId="21" applyNumberFormat="1" applyFont="1" applyBorder="1">
      <alignment/>
      <protection/>
    </xf>
    <xf numFmtId="206" fontId="0" fillId="0" borderId="14" xfId="21" applyNumberFormat="1" applyFont="1" applyBorder="1" applyAlignment="1">
      <alignment horizontal="right"/>
      <protection/>
    </xf>
    <xf numFmtId="206" fontId="0" fillId="0" borderId="5" xfId="21" applyNumberFormat="1" applyFont="1" applyBorder="1" applyAlignment="1">
      <alignment horizontal="right"/>
      <protection/>
    </xf>
    <xf numFmtId="0" fontId="1" fillId="0" borderId="0" xfId="21" applyAlignment="1">
      <alignment horizontal="center"/>
      <protection/>
    </xf>
    <xf numFmtId="189" fontId="8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0" fillId="0" borderId="11" xfId="21" applyFont="1" applyBorder="1" applyAlignment="1" quotePrefix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1" xfId="21" applyFont="1" applyBorder="1" applyAlignment="1">
      <alignment horizontal="left"/>
      <protection/>
    </xf>
    <xf numFmtId="181" fontId="8" fillId="0" borderId="0" xfId="21" applyNumberFormat="1" applyFont="1" applyBorder="1">
      <alignment/>
      <protection/>
    </xf>
    <xf numFmtId="0" fontId="7" fillId="0" borderId="11" xfId="21" applyFont="1" applyBorder="1" applyAlignment="1">
      <alignment horizontal="center"/>
      <protection/>
    </xf>
    <xf numFmtId="0" fontId="5" fillId="0" borderId="0" xfId="21" applyFont="1" applyFill="1" applyAlignment="1">
      <alignment horizontal="left"/>
      <protection/>
    </xf>
    <xf numFmtId="0" fontId="8" fillId="0" borderId="1" xfId="21" applyFont="1" applyFill="1" applyBorder="1" applyAlignment="1" quotePrefix="1">
      <alignment horizontal="left"/>
      <protection/>
    </xf>
    <xf numFmtId="0" fontId="9" fillId="0" borderId="1" xfId="21" applyFont="1" applyFill="1" applyBorder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4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" xfId="21" applyFont="1" applyFill="1" applyBorder="1">
      <alignment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0" fillId="0" borderId="0" xfId="21" applyFont="1" applyFill="1" applyAlignment="1" quotePrefix="1">
      <alignment horizontal="center"/>
      <protection/>
    </xf>
    <xf numFmtId="179" fontId="0" fillId="0" borderId="5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Alignment="1">
      <alignment horizontal="center"/>
      <protection/>
    </xf>
    <xf numFmtId="179" fontId="0" fillId="0" borderId="0" xfId="21" applyNumberFormat="1" applyFont="1" applyFill="1" applyAlignment="1">
      <alignment horizontal="center"/>
      <protection/>
    </xf>
    <xf numFmtId="201" fontId="0" fillId="0" borderId="0" xfId="21" applyNumberFormat="1" applyFont="1" applyFill="1" applyAlignment="1">
      <alignment horizontal="right"/>
      <protection/>
    </xf>
    <xf numFmtId="189" fontId="0" fillId="0" borderId="0" xfId="21" applyNumberFormat="1" applyFont="1" applyFill="1" applyAlignment="1">
      <alignment horizontal="right"/>
      <protection/>
    </xf>
    <xf numFmtId="182" fontId="0" fillId="0" borderId="0" xfId="21" applyNumberFormat="1" applyFont="1" applyFill="1" applyAlignment="1">
      <alignment horizontal="right"/>
      <protection/>
    </xf>
    <xf numFmtId="192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179" fontId="0" fillId="0" borderId="0" xfId="21" applyNumberFormat="1" applyFont="1" applyFill="1" applyBorder="1" applyAlignment="1">
      <alignment horizontal="right"/>
      <protection/>
    </xf>
    <xf numFmtId="180" fontId="0" fillId="0" borderId="0" xfId="21" applyNumberFormat="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 horizontal="right"/>
      <protection/>
    </xf>
    <xf numFmtId="192" fontId="0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1" fillId="0" borderId="13" xfId="21" applyFill="1" applyBorder="1">
      <alignment/>
      <protection/>
    </xf>
    <xf numFmtId="0" fontId="1" fillId="0" borderId="0" xfId="21" applyFill="1">
      <alignment/>
      <protection/>
    </xf>
    <xf numFmtId="180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/>
      <protection/>
    </xf>
    <xf numFmtId="182" fontId="0" fillId="0" borderId="0" xfId="21" applyNumberFormat="1" applyFont="1" applyFill="1" applyBorder="1">
      <alignment/>
      <protection/>
    </xf>
    <xf numFmtId="187" fontId="0" fillId="0" borderId="0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Border="1" applyAlignment="1">
      <alignment/>
      <protection/>
    </xf>
    <xf numFmtId="187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 quotePrefix="1">
      <alignment horizontal="right" indent="1"/>
      <protection/>
    </xf>
    <xf numFmtId="49" fontId="0" fillId="0" borderId="11" xfId="21" applyNumberFormat="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>
      <alignment horizontal="right" indent="1"/>
      <protection/>
    </xf>
    <xf numFmtId="0" fontId="0" fillId="0" borderId="0" xfId="21" applyNumberFormat="1" applyFont="1" applyFill="1" applyBorder="1" applyAlignment="1">
      <alignment horizontal="right" indent="1"/>
      <protection/>
    </xf>
    <xf numFmtId="49" fontId="0" fillId="0" borderId="11" xfId="21" applyNumberFormat="1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210" fontId="0" fillId="0" borderId="0" xfId="0" applyNumberFormat="1" applyAlignment="1">
      <alignment/>
    </xf>
    <xf numFmtId="210" fontId="0" fillId="0" borderId="8" xfId="0" applyNumberFormat="1" applyBorder="1" applyAlignment="1">
      <alignment horizontal="center" vertical="center"/>
    </xf>
    <xf numFmtId="210" fontId="0" fillId="0" borderId="8" xfId="0" applyNumberFormat="1" applyBorder="1" applyAlignment="1">
      <alignment horizontal="center" wrapText="1"/>
    </xf>
    <xf numFmtId="210" fontId="0" fillId="0" borderId="18" xfId="0" applyNumberFormat="1" applyBorder="1" applyAlignment="1">
      <alignment horizontal="center" wrapText="1"/>
    </xf>
    <xf numFmtId="210" fontId="0" fillId="0" borderId="7" xfId="0" applyNumberFormat="1" applyBorder="1" applyAlignment="1">
      <alignment horizontal="center" vertical="center"/>
    </xf>
    <xf numFmtId="210" fontId="0" fillId="0" borderId="8" xfId="0" applyNumberFormat="1" applyBorder="1" applyAlignment="1">
      <alignment/>
    </xf>
    <xf numFmtId="210" fontId="0" fillId="0" borderId="18" xfId="0" applyNumberFormat="1" applyBorder="1" applyAlignment="1">
      <alignment/>
    </xf>
    <xf numFmtId="210" fontId="0" fillId="2" borderId="19" xfId="0" applyNumberFormat="1" applyFill="1" applyBorder="1" applyAlignment="1">
      <alignment/>
    </xf>
    <xf numFmtId="210" fontId="0" fillId="0" borderId="8" xfId="0" applyNumberFormat="1" applyFill="1" applyBorder="1" applyAlignment="1">
      <alignment/>
    </xf>
    <xf numFmtId="210" fontId="0" fillId="3" borderId="8" xfId="0" applyNumberFormat="1" applyFill="1" applyBorder="1" applyAlignment="1">
      <alignment/>
    </xf>
    <xf numFmtId="210" fontId="0" fillId="2" borderId="20" xfId="0" applyNumberFormat="1" applyFill="1" applyBorder="1" applyAlignment="1">
      <alignment/>
    </xf>
    <xf numFmtId="210" fontId="0" fillId="2" borderId="21" xfId="0" applyNumberFormat="1" applyFill="1" applyBorder="1" applyAlignment="1">
      <alignment/>
    </xf>
    <xf numFmtId="210" fontId="0" fillId="2" borderId="8" xfId="0" applyNumberFormat="1" applyFill="1" applyBorder="1" applyAlignment="1">
      <alignment/>
    </xf>
    <xf numFmtId="210" fontId="0" fillId="3" borderId="18" xfId="0" applyNumberFormat="1" applyFill="1" applyBorder="1" applyAlignment="1">
      <alignment/>
    </xf>
    <xf numFmtId="210" fontId="0" fillId="2" borderId="7" xfId="0" applyNumberFormat="1" applyFill="1" applyBorder="1" applyAlignment="1">
      <alignment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 vertical="top"/>
      <protection/>
    </xf>
    <xf numFmtId="0" fontId="7" fillId="0" borderId="0" xfId="21" applyFont="1" applyFill="1" applyAlignment="1">
      <alignment/>
      <protection/>
    </xf>
    <xf numFmtId="181" fontId="8" fillId="0" borderId="0" xfId="21" applyNumberFormat="1" applyFont="1" applyFill="1" applyBorder="1" applyAlignment="1">
      <alignment horizontal="right"/>
      <protection/>
    </xf>
    <xf numFmtId="181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Alignment="1">
      <alignment horizontal="center"/>
      <protection/>
    </xf>
    <xf numFmtId="181" fontId="8" fillId="0" borderId="0" xfId="21" applyNumberFormat="1" applyFont="1" applyFill="1" applyAlignment="1" quotePrefix="1">
      <alignment horizontal="right"/>
      <protection/>
    </xf>
    <xf numFmtId="203" fontId="8" fillId="0" borderId="0" xfId="21" applyNumberFormat="1" applyFont="1" applyFill="1" applyAlignment="1">
      <alignment horizontal="right"/>
      <protection/>
    </xf>
    <xf numFmtId="0" fontId="7" fillId="0" borderId="0" xfId="21" applyFont="1" applyFill="1" applyAlignment="1">
      <alignment horizontal="left"/>
      <protection/>
    </xf>
    <xf numFmtId="0" fontId="6" fillId="0" borderId="0" xfId="21" applyFont="1" applyFill="1" applyAlignment="1" quotePrefix="1">
      <alignment horizontal="left"/>
      <protection/>
    </xf>
    <xf numFmtId="189" fontId="7" fillId="0" borderId="0" xfId="21" applyNumberFormat="1" applyFont="1" applyFill="1" applyAlignment="1">
      <alignment horizontal="center"/>
      <protection/>
    </xf>
    <xf numFmtId="189" fontId="8" fillId="0" borderId="0" xfId="21" applyNumberFormat="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/>
      <protection/>
    </xf>
    <xf numFmtId="179" fontId="7" fillId="0" borderId="5" xfId="21" applyNumberFormat="1" applyFont="1" applyFill="1" applyBorder="1">
      <alignment/>
      <protection/>
    </xf>
    <xf numFmtId="179" fontId="7" fillId="0" borderId="0" xfId="21" applyNumberFormat="1" applyFont="1" applyFill="1" applyBorder="1">
      <alignment/>
      <protection/>
    </xf>
    <xf numFmtId="180" fontId="7" fillId="0" borderId="0" xfId="21" applyNumberFormat="1" applyFont="1" applyFill="1" applyBorder="1" applyAlignment="1">
      <alignment horizontal="right"/>
      <protection/>
    </xf>
    <xf numFmtId="212" fontId="0" fillId="0" borderId="13" xfId="21" applyNumberFormat="1" applyFont="1" applyFill="1" applyBorder="1" applyAlignment="1">
      <alignment/>
      <protection/>
    </xf>
    <xf numFmtId="212" fontId="0" fillId="0" borderId="0" xfId="21" applyNumberFormat="1" applyFont="1" applyFill="1" applyAlignment="1">
      <alignment/>
      <protection/>
    </xf>
    <xf numFmtId="212" fontId="0" fillId="0" borderId="0" xfId="21" applyNumberFormat="1" applyFont="1" applyFill="1" applyAlignment="1">
      <alignment horizontal="right"/>
      <protection/>
    </xf>
    <xf numFmtId="212" fontId="7" fillId="0" borderId="0" xfId="21" applyNumberFormat="1" applyFont="1" applyFill="1" applyAlignment="1">
      <alignment horizontal="right"/>
      <protection/>
    </xf>
    <xf numFmtId="180" fontId="7" fillId="0" borderId="0" xfId="21" applyNumberFormat="1" applyFont="1" applyFill="1" applyAlignment="1">
      <alignment horizontal="right"/>
      <protection/>
    </xf>
    <xf numFmtId="192" fontId="7" fillId="0" borderId="0" xfId="21" applyNumberFormat="1" applyFont="1" applyFill="1">
      <alignment/>
      <protection/>
    </xf>
    <xf numFmtId="213" fontId="0" fillId="0" borderId="0" xfId="21" applyNumberFormat="1" applyFont="1" applyFill="1" applyAlignment="1">
      <alignment horizontal="right"/>
      <protection/>
    </xf>
    <xf numFmtId="0" fontId="6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5" xfId="21" applyFont="1" applyFill="1" applyBorder="1">
      <alignment/>
      <protection/>
    </xf>
    <xf numFmtId="177" fontId="0" fillId="0" borderId="17" xfId="21" applyNumberFormat="1" applyFont="1" applyFill="1" applyBorder="1" applyAlignment="1">
      <alignment horizontal="right"/>
      <protection/>
    </xf>
    <xf numFmtId="177" fontId="0" fillId="0" borderId="0" xfId="21" applyNumberFormat="1" applyFont="1" applyFill="1">
      <alignment/>
      <protection/>
    </xf>
    <xf numFmtId="177" fontId="0" fillId="0" borderId="17" xfId="21" applyNumberFormat="1" applyFont="1" applyFill="1" applyBorder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177" fontId="0" fillId="0" borderId="0" xfId="21" applyNumberFormat="1" applyFont="1" applyFill="1" applyBorder="1">
      <alignment/>
      <protection/>
    </xf>
    <xf numFmtId="0" fontId="0" fillId="0" borderId="17" xfId="21" applyFont="1" applyFill="1" applyBorder="1">
      <alignment/>
      <protection/>
    </xf>
    <xf numFmtId="177" fontId="0" fillId="0" borderId="17" xfId="21" applyNumberFormat="1" applyFont="1" applyFill="1" applyBorder="1" applyAlignment="1" quotePrefix="1">
      <alignment horizontal="right"/>
      <protection/>
    </xf>
    <xf numFmtId="0" fontId="6" fillId="0" borderId="13" xfId="21" applyFont="1" applyFill="1" applyBorder="1">
      <alignment/>
      <protection/>
    </xf>
    <xf numFmtId="186" fontId="5" fillId="0" borderId="0" xfId="21" applyNumberFormat="1" applyFont="1" applyFill="1" applyBorder="1" applyAlignment="1">
      <alignment horizontal="right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"/>
      <protection/>
    </xf>
    <xf numFmtId="0" fontId="0" fillId="0" borderId="25" xfId="21" applyFont="1" applyFill="1" applyBorder="1">
      <alignment/>
      <protection/>
    </xf>
    <xf numFmtId="0" fontId="0" fillId="0" borderId="24" xfId="21" applyFont="1" applyFill="1" applyBorder="1">
      <alignment/>
      <protection/>
    </xf>
    <xf numFmtId="0" fontId="0" fillId="0" borderId="13" xfId="21" applyFont="1" applyFill="1" applyBorder="1">
      <alignment/>
      <protection/>
    </xf>
    <xf numFmtId="0" fontId="0" fillId="0" borderId="5" xfId="21" applyFont="1" applyFill="1" applyBorder="1" applyAlignment="1">
      <alignment horizontal="right"/>
      <protection/>
    </xf>
    <xf numFmtId="17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7" fillId="0" borderId="13" xfId="21" applyNumberFormat="1" applyFont="1" applyFill="1" applyBorder="1" applyAlignment="1">
      <alignment horizontal="center"/>
      <protection/>
    </xf>
    <xf numFmtId="0" fontId="7" fillId="0" borderId="13" xfId="21" applyFont="1" applyFill="1" applyBorder="1" applyAlignment="1">
      <alignment horizontal="center"/>
      <protection/>
    </xf>
    <xf numFmtId="178" fontId="7" fillId="0" borderId="13" xfId="21" applyNumberFormat="1" applyFont="1" applyFill="1" applyBorder="1" applyAlignment="1">
      <alignment horizontal="center"/>
      <protection/>
    </xf>
    <xf numFmtId="179" fontId="0" fillId="0" borderId="0" xfId="21" applyNumberFormat="1" applyFont="1" applyFill="1">
      <alignment/>
      <protection/>
    </xf>
    <xf numFmtId="191" fontId="0" fillId="0" borderId="0" xfId="21" applyNumberFormat="1" applyFont="1" applyFill="1">
      <alignment/>
      <protection/>
    </xf>
    <xf numFmtId="179" fontId="0" fillId="0" borderId="0" xfId="21" applyNumberFormat="1" applyFont="1" applyFill="1" applyBorder="1">
      <alignment/>
      <protection/>
    </xf>
    <xf numFmtId="179" fontId="0" fillId="0" borderId="13" xfId="21" applyNumberFormat="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186" fontId="7" fillId="0" borderId="26" xfId="21" applyNumberFormat="1" applyFont="1" applyFill="1" applyBorder="1" applyAlignment="1">
      <alignment horizontal="center"/>
      <protection/>
    </xf>
    <xf numFmtId="186" fontId="7" fillId="0" borderId="0" xfId="21" applyNumberFormat="1" applyFont="1" applyFill="1">
      <alignment/>
      <protection/>
    </xf>
    <xf numFmtId="189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186" fontId="7" fillId="0" borderId="0" xfId="21" applyNumberFormat="1" applyFont="1" applyFill="1" applyBorder="1">
      <alignment/>
      <protection/>
    </xf>
    <xf numFmtId="192" fontId="7" fillId="0" borderId="0" xfId="21" applyNumberFormat="1" applyFont="1" applyFill="1" applyBorder="1">
      <alignment/>
      <protection/>
    </xf>
    <xf numFmtId="186" fontId="0" fillId="0" borderId="11" xfId="21" applyNumberFormat="1" applyFont="1" applyFill="1" applyBorder="1" applyAlignment="1">
      <alignment horizontal="center"/>
      <protection/>
    </xf>
    <xf numFmtId="186" fontId="0" fillId="0" borderId="0" xfId="21" applyNumberFormat="1" applyFont="1" applyFill="1">
      <alignment/>
      <protection/>
    </xf>
    <xf numFmtId="189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  <xf numFmtId="186" fontId="0" fillId="0" borderId="27" xfId="21" applyNumberFormat="1" applyFont="1" applyFill="1" applyBorder="1" applyAlignment="1">
      <alignment horizontal="center"/>
      <protection/>
    </xf>
    <xf numFmtId="0" fontId="12" fillId="0" borderId="13" xfId="21" applyFont="1" applyFill="1" applyBorder="1">
      <alignment/>
      <protection/>
    </xf>
    <xf numFmtId="186" fontId="6" fillId="0" borderId="1" xfId="21" applyNumberFormat="1" applyFont="1" applyFill="1" applyBorder="1">
      <alignment/>
      <protection/>
    </xf>
    <xf numFmtId="186" fontId="0" fillId="0" borderId="3" xfId="21" applyNumberFormat="1" applyFont="1" applyFill="1" applyBorder="1" applyAlignment="1">
      <alignment horizontal="right" vertical="center"/>
      <protection/>
    </xf>
    <xf numFmtId="186" fontId="0" fillId="0" borderId="12" xfId="21" applyNumberFormat="1" applyFont="1" applyFill="1" applyBorder="1" applyAlignment="1">
      <alignment vertical="center"/>
      <protection/>
    </xf>
    <xf numFmtId="186" fontId="0" fillId="0" borderId="23" xfId="21" applyNumberFormat="1" applyFont="1" applyFill="1" applyBorder="1" applyAlignment="1">
      <alignment vertical="center"/>
      <protection/>
    </xf>
    <xf numFmtId="186" fontId="0" fillId="0" borderId="27" xfId="21" applyNumberFormat="1" applyFont="1" applyFill="1" applyBorder="1" applyAlignment="1">
      <alignment horizontal="center" vertical="center"/>
      <protection/>
    </xf>
    <xf numFmtId="186" fontId="0" fillId="0" borderId="4" xfId="21" applyNumberFormat="1" applyFont="1" applyFill="1" applyBorder="1" applyAlignment="1">
      <alignment horizontal="center" vertical="center"/>
      <protection/>
    </xf>
    <xf numFmtId="186" fontId="0" fillId="0" borderId="8" xfId="21" applyNumberFormat="1" applyFont="1" applyFill="1" applyBorder="1" applyAlignment="1">
      <alignment horizontal="center" vertical="center"/>
      <protection/>
    </xf>
    <xf numFmtId="186" fontId="0" fillId="0" borderId="2" xfId="21" applyNumberFormat="1" applyFont="1" applyFill="1" applyBorder="1" applyAlignment="1">
      <alignment horizontal="center" vertical="center"/>
      <protection/>
    </xf>
    <xf numFmtId="186" fontId="7" fillId="0" borderId="5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186" fontId="7" fillId="0" borderId="13" xfId="21" applyNumberFormat="1" applyFont="1" applyFill="1" applyBorder="1" applyAlignment="1">
      <alignment/>
      <protection/>
    </xf>
    <xf numFmtId="186" fontId="7" fillId="0" borderId="13" xfId="21" applyNumberFormat="1" applyFont="1" applyFill="1" applyBorder="1" applyAlignment="1">
      <alignment horizontal="right"/>
      <protection/>
    </xf>
    <xf numFmtId="186" fontId="7" fillId="0" borderId="0" xfId="21" applyNumberFormat="1" applyFont="1" applyFill="1" applyBorder="1" applyAlignment="1">
      <alignment horizontal="left"/>
      <protection/>
    </xf>
    <xf numFmtId="186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 quotePrefix="1">
      <alignment horizontal="left"/>
      <protection/>
    </xf>
    <xf numFmtId="186" fontId="0" fillId="0" borderId="5" xfId="21" applyNumberFormat="1" applyFont="1" applyFill="1" applyBorder="1">
      <alignment/>
      <protection/>
    </xf>
    <xf numFmtId="186" fontId="0" fillId="0" borderId="0" xfId="21" applyNumberFormat="1" applyFont="1" applyFill="1" applyAlignment="1">
      <alignment horizontal="right"/>
      <protection/>
    </xf>
    <xf numFmtId="186" fontId="7" fillId="0" borderId="11" xfId="21" applyNumberFormat="1" applyFont="1" applyFill="1" applyBorder="1" applyAlignment="1">
      <alignment horizontal="center"/>
      <protection/>
    </xf>
    <xf numFmtId="186" fontId="7" fillId="0" borderId="0" xfId="21" applyNumberFormat="1" applyFont="1" applyFill="1" applyAlignment="1">
      <alignment/>
      <protection/>
    </xf>
    <xf numFmtId="186" fontId="7" fillId="0" borderId="0" xfId="21" applyNumberFormat="1" applyFont="1" applyFill="1" applyAlignment="1">
      <alignment horizontal="right"/>
      <protection/>
    </xf>
    <xf numFmtId="0" fontId="0" fillId="0" borderId="11" xfId="21" applyNumberFormat="1" applyFont="1" applyFill="1" applyBorder="1" applyAlignment="1" quotePrefix="1">
      <alignment horizontal="left"/>
      <protection/>
    </xf>
    <xf numFmtId="189" fontId="0" fillId="0" borderId="0" xfId="21" applyNumberFormat="1" applyFont="1" applyFill="1" applyBorder="1" applyAlignment="1">
      <alignment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179" fontId="0" fillId="0" borderId="0" xfId="21" applyNumberFormat="1" applyFont="1" applyFill="1" applyAlignment="1">
      <alignment horizontal="right" indent="1"/>
      <protection/>
    </xf>
    <xf numFmtId="180" fontId="0" fillId="0" borderId="13" xfId="21" applyNumberFormat="1" applyFont="1" applyFill="1" applyBorder="1" applyAlignment="1" quotePrefix="1">
      <alignment horizontal="center"/>
      <protection/>
    </xf>
    <xf numFmtId="179" fontId="0" fillId="0" borderId="0" xfId="21" applyNumberFormat="1" applyFont="1" applyFill="1" applyBorder="1" applyAlignment="1">
      <alignment horizontal="right" indent="1"/>
      <protection/>
    </xf>
    <xf numFmtId="0" fontId="1" fillId="0" borderId="0" xfId="21" applyFill="1" applyBorder="1" applyAlignment="1">
      <alignment horizontal="center"/>
      <protection/>
    </xf>
    <xf numFmtId="0" fontId="1" fillId="0" borderId="17" xfId="21" applyFill="1" applyBorder="1">
      <alignment/>
      <protection/>
    </xf>
    <xf numFmtId="0" fontId="1" fillId="0" borderId="13" xfId="2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11" fillId="0" borderId="11" xfId="21" applyFont="1" applyBorder="1" applyAlignment="1" quotePrefix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  <xf numFmtId="0" fontId="0" fillId="0" borderId="13" xfId="21" applyFont="1" applyFill="1" applyBorder="1">
      <alignment/>
      <protection/>
    </xf>
    <xf numFmtId="0" fontId="0" fillId="0" borderId="0" xfId="21" applyFont="1">
      <alignment/>
      <protection/>
    </xf>
    <xf numFmtId="192" fontId="7" fillId="0" borderId="0" xfId="21" applyNumberFormat="1" applyFont="1" applyFill="1" applyAlignment="1">
      <alignment horizontal="right"/>
      <protection/>
    </xf>
    <xf numFmtId="192" fontId="7" fillId="0" borderId="0" xfId="21" applyNumberFormat="1" applyFont="1" applyFill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6" fillId="0" borderId="0" xfId="21" applyFont="1" applyFill="1" applyAlignment="1">
      <alignment/>
      <protection/>
    </xf>
    <xf numFmtId="0" fontId="0" fillId="0" borderId="0" xfId="0" applyFill="1" applyAlignment="1">
      <alignment/>
    </xf>
    <xf numFmtId="181" fontId="6" fillId="0" borderId="0" xfId="21" applyNumberFormat="1" applyFont="1" applyAlignment="1">
      <alignment horizontal="right"/>
      <protection/>
    </xf>
    <xf numFmtId="0" fontId="5" fillId="0" borderId="0" xfId="21" applyFont="1" applyFill="1" applyAlignment="1">
      <alignment/>
      <protection/>
    </xf>
    <xf numFmtId="0" fontId="8" fillId="0" borderId="11" xfId="21" applyFont="1" applyBorder="1" applyAlignment="1" quotePrefix="1">
      <alignment horizontal="center"/>
      <protection/>
    </xf>
    <xf numFmtId="0" fontId="6" fillId="0" borderId="0" xfId="21" applyFont="1" applyFill="1" applyAlignment="1" quotePrefix="1">
      <alignment horizont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11" fillId="0" borderId="27" xfId="21" applyFont="1" applyBorder="1" applyAlignment="1" quotePrefix="1">
      <alignment horizontal="center"/>
      <protection/>
    </xf>
    <xf numFmtId="0" fontId="18" fillId="0" borderId="13" xfId="21" applyFont="1" applyFill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Fill="1">
      <alignment/>
      <protection/>
    </xf>
    <xf numFmtId="0" fontId="6" fillId="0" borderId="13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>
      <alignment horizontal="right"/>
      <protection/>
    </xf>
    <xf numFmtId="179" fontId="0" fillId="0" borderId="5" xfId="21" applyNumberFormat="1" applyFont="1" applyFill="1" applyBorder="1">
      <alignment/>
      <protection/>
    </xf>
    <xf numFmtId="192" fontId="0" fillId="0" borderId="0" xfId="21" applyNumberFormat="1" applyFont="1" applyFill="1">
      <alignment/>
      <protection/>
    </xf>
    <xf numFmtId="192" fontId="0" fillId="0" borderId="0" xfId="21" applyNumberFormat="1" applyFont="1" applyFill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Fill="1" applyAlignment="1" quotePrefix="1">
      <alignment horizontal="center"/>
      <protection/>
    </xf>
    <xf numFmtId="203" fontId="11" fillId="0" borderId="0" xfId="21" applyNumberFormat="1" applyFont="1" applyFill="1" applyAlignment="1">
      <alignment horizontal="right"/>
      <protection/>
    </xf>
    <xf numFmtId="189" fontId="7" fillId="0" borderId="0" xfId="21" applyNumberFormat="1" applyFont="1" applyFill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0" fillId="0" borderId="0" xfId="0" applyAlignment="1">
      <alignment/>
    </xf>
    <xf numFmtId="186" fontId="0" fillId="0" borderId="2" xfId="21" applyNumberFormat="1" applyFont="1" applyFill="1" applyBorder="1">
      <alignment/>
      <protection/>
    </xf>
    <xf numFmtId="189" fontId="0" fillId="0" borderId="2" xfId="21" applyNumberFormat="1" applyFont="1" applyFill="1" applyBorder="1" applyAlignment="1">
      <alignment horizontal="right"/>
      <protection/>
    </xf>
    <xf numFmtId="0" fontId="0" fillId="0" borderId="2" xfId="21" applyFont="1" applyFill="1" applyBorder="1">
      <alignment/>
      <protection/>
    </xf>
    <xf numFmtId="186" fontId="0" fillId="0" borderId="2" xfId="21" applyNumberFormat="1" applyFont="1" applyFill="1" applyBorder="1">
      <alignment/>
      <protection/>
    </xf>
    <xf numFmtId="209" fontId="8" fillId="0" borderId="0" xfId="21" applyNumberFormat="1" applyFont="1" applyBorder="1">
      <alignment/>
      <protection/>
    </xf>
    <xf numFmtId="181" fontId="0" fillId="0" borderId="0" xfId="21" applyNumberFormat="1" applyFont="1" applyBorder="1" applyAlignment="1">
      <alignment horizontal="right"/>
      <protection/>
    </xf>
    <xf numFmtId="0" fontId="0" fillId="0" borderId="0" xfId="21" applyFont="1" applyBorder="1">
      <alignment/>
      <protection/>
    </xf>
    <xf numFmtId="192" fontId="0" fillId="0" borderId="0" xfId="21" applyNumberFormat="1" applyFont="1" applyFill="1" applyBorder="1">
      <alignment/>
      <protection/>
    </xf>
    <xf numFmtId="192" fontId="0" fillId="0" borderId="2" xfId="21" applyNumberFormat="1" applyFont="1" applyFill="1" applyBorder="1">
      <alignment/>
      <protection/>
    </xf>
    <xf numFmtId="179" fontId="7" fillId="0" borderId="0" xfId="21" applyNumberFormat="1" applyFont="1" applyFill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14" xfId="21" applyFont="1" applyFill="1" applyBorder="1" applyAlignment="1">
      <alignment horizontal="center" vertical="center"/>
      <protection/>
    </xf>
    <xf numFmtId="192" fontId="7" fillId="0" borderId="13" xfId="21" applyNumberFormat="1" applyFont="1" applyFill="1" applyBorder="1">
      <alignment/>
      <protection/>
    </xf>
    <xf numFmtId="186" fontId="7" fillId="0" borderId="13" xfId="21" applyNumberFormat="1" applyFont="1" applyFill="1" applyBorder="1">
      <alignment/>
      <protection/>
    </xf>
    <xf numFmtId="186" fontId="7" fillId="0" borderId="2" xfId="21" applyNumberFormat="1" applyFont="1" applyFill="1" applyBorder="1">
      <alignment/>
      <protection/>
    </xf>
    <xf numFmtId="186" fontId="0" fillId="0" borderId="2" xfId="21" applyNumberFormat="1" applyFont="1" applyFill="1" applyBorder="1" applyAlignment="1">
      <alignment horizontal="right"/>
      <protection/>
    </xf>
    <xf numFmtId="186" fontId="7" fillId="0" borderId="4" xfId="21" applyNumberFormat="1" applyFont="1" applyFill="1" applyBorder="1">
      <alignment/>
      <protection/>
    </xf>
    <xf numFmtId="189" fontId="7" fillId="0" borderId="2" xfId="21" applyNumberFormat="1" applyFont="1" applyFill="1" applyBorder="1" applyAlignment="1">
      <alignment/>
      <protection/>
    </xf>
    <xf numFmtId="0" fontId="7" fillId="0" borderId="27" xfId="21" applyNumberFormat="1" applyFont="1" applyFill="1" applyBorder="1" applyAlignment="1" quotePrefix="1">
      <alignment horizontal="center"/>
      <protection/>
    </xf>
    <xf numFmtId="206" fontId="0" fillId="0" borderId="26" xfId="21" applyNumberFormat="1" applyFont="1" applyBorder="1" applyAlignment="1">
      <alignment horizontal="right"/>
      <protection/>
    </xf>
    <xf numFmtId="206" fontId="0" fillId="0" borderId="11" xfId="21" applyNumberFormat="1" applyFont="1" applyBorder="1" applyAlignment="1">
      <alignment horizontal="right"/>
      <protection/>
    </xf>
    <xf numFmtId="206" fontId="0" fillId="0" borderId="0" xfId="21" applyNumberFormat="1" applyFont="1" applyAlignment="1">
      <alignment horizontal="right"/>
      <protection/>
    </xf>
    <xf numFmtId="49" fontId="0" fillId="0" borderId="27" xfId="21" applyNumberFormat="1" applyFont="1" applyFill="1" applyBorder="1" applyAlignment="1">
      <alignment horizontal="center"/>
      <protection/>
    </xf>
    <xf numFmtId="178" fontId="7" fillId="0" borderId="2" xfId="21" applyNumberFormat="1" applyFont="1" applyFill="1" applyBorder="1" applyAlignment="1">
      <alignment horizontal="right"/>
      <protection/>
    </xf>
    <xf numFmtId="0" fontId="7" fillId="0" borderId="2" xfId="21" applyFont="1" applyFill="1" applyBorder="1" applyAlignment="1">
      <alignment horizontal="right"/>
      <protection/>
    </xf>
    <xf numFmtId="0" fontId="12" fillId="0" borderId="0" xfId="21" applyFont="1" applyAlignment="1">
      <alignment horizontal="right"/>
      <protection/>
    </xf>
    <xf numFmtId="203" fontId="11" fillId="0" borderId="0" xfId="21" applyNumberFormat="1" applyFont="1">
      <alignment/>
      <protection/>
    </xf>
    <xf numFmtId="0" fontId="0" fillId="0" borderId="11" xfId="21" applyFont="1" applyBorder="1" applyAlignment="1" quotePrefix="1">
      <alignment horizontal="center"/>
      <protection/>
    </xf>
    <xf numFmtId="0" fontId="0" fillId="0" borderId="11" xfId="21" applyNumberFormat="1" applyFont="1" applyFill="1" applyBorder="1" applyAlignment="1" quotePrefix="1">
      <alignment horizontal="center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right"/>
      <protection/>
    </xf>
    <xf numFmtId="209" fontId="11" fillId="0" borderId="0" xfId="21" applyNumberFormat="1" applyFont="1" applyBorder="1">
      <alignment/>
      <protection/>
    </xf>
    <xf numFmtId="0" fontId="1" fillId="0" borderId="10" xfId="21" applyBorder="1">
      <alignment/>
      <protection/>
    </xf>
    <xf numFmtId="0" fontId="1" fillId="0" borderId="0" xfId="21" applyFont="1">
      <alignment/>
      <protection/>
    </xf>
    <xf numFmtId="209" fontId="11" fillId="0" borderId="2" xfId="21" applyNumberFormat="1" applyFont="1" applyBorder="1">
      <alignment/>
      <protection/>
    </xf>
    <xf numFmtId="209" fontId="11" fillId="0" borderId="0" xfId="21" applyNumberFormat="1" applyFont="1" applyBorder="1" applyAlignment="1">
      <alignment horizontal="center"/>
      <protection/>
    </xf>
    <xf numFmtId="189" fontId="11" fillId="0" borderId="0" xfId="21" applyNumberFormat="1" applyFont="1" applyFill="1" applyAlignment="1">
      <alignment horizontal="center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7" fillId="0" borderId="2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Alignment="1">
      <alignment horizontal="right"/>
      <protection/>
    </xf>
    <xf numFmtId="0" fontId="6" fillId="0" borderId="13" xfId="21" applyFont="1" applyFill="1" applyBorder="1" applyAlignment="1">
      <alignment horizontal="center"/>
      <protection/>
    </xf>
    <xf numFmtId="178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6" fillId="0" borderId="13" xfId="21" applyFont="1" applyBorder="1" applyAlignment="1">
      <alignment horizontal="right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0" xfId="21" applyFont="1" applyFill="1" applyAlignment="1">
      <alignment horizontal="right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7" fillId="0" borderId="0" xfId="21" applyFont="1" applyAlignment="1">
      <alignment horizontal="center" vertic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 quotePrefix="1">
      <alignment horizont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22" xfId="2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210" fontId="0" fillId="0" borderId="8" xfId="0" applyNumberFormat="1" applyBorder="1" applyAlignment="1">
      <alignment horizontal="center"/>
    </xf>
    <xf numFmtId="210" fontId="0" fillId="0" borderId="18" xfId="0" applyNumberFormat="1" applyBorder="1" applyAlignment="1">
      <alignment horizontal="center"/>
    </xf>
    <xf numFmtId="210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 quotePrefix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186" fontId="5" fillId="0" borderId="0" xfId="21" applyNumberFormat="1" applyFont="1" applyFill="1" applyBorder="1" applyAlignment="1">
      <alignment horizontal="left"/>
      <protection/>
    </xf>
    <xf numFmtId="186" fontId="0" fillId="0" borderId="3" xfId="21" applyNumberFormat="1" applyFont="1" applyFill="1" applyBorder="1" applyAlignment="1">
      <alignment horizontal="center" vertical="center"/>
      <protection/>
    </xf>
    <xf numFmtId="186" fontId="0" fillId="0" borderId="12" xfId="21" applyNumberFormat="1" applyFont="1" applyFill="1" applyBorder="1" applyAlignment="1">
      <alignment horizontal="center" vertical="center"/>
      <protection/>
    </xf>
    <xf numFmtId="186" fontId="0" fillId="0" borderId="23" xfId="21" applyNumberFormat="1" applyFont="1" applyFill="1" applyBorder="1" applyAlignment="1">
      <alignment horizontal="center" vertical="center"/>
      <protection/>
    </xf>
    <xf numFmtId="186" fontId="5" fillId="0" borderId="0" xfId="21" applyNumberFormat="1" applyFont="1" applyFill="1" applyBorder="1" applyAlignment="1">
      <alignment horizontal="right"/>
      <protection/>
    </xf>
    <xf numFmtId="186" fontId="0" fillId="0" borderId="28" xfId="21" applyNumberFormat="1" applyFont="1" applyFill="1" applyBorder="1" applyAlignment="1">
      <alignment horizontal="center" vertical="center"/>
      <protection/>
    </xf>
    <xf numFmtId="186" fontId="0" fillId="0" borderId="27" xfId="21" applyNumberFormat="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 vertical="center" wrapText="1"/>
      <protection/>
    </xf>
    <xf numFmtId="0" fontId="0" fillId="0" borderId="17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0</xdr:rowOff>
    </xdr:from>
    <xdr:to>
      <xdr:col>9</xdr:col>
      <xdr:colOff>371475</xdr:colOff>
      <xdr:row>61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5524500" cy="919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76200</xdr:rowOff>
    </xdr:from>
    <xdr:to>
      <xdr:col>7</xdr:col>
      <xdr:colOff>323850</xdr:colOff>
      <xdr:row>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" y="76200"/>
          <a:ext cx="3562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　　　　　宮　崎　市　市　域　図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平成１７年１０月１日現在　　２８７．０８ｋ㎡</a:t>
          </a:r>
        </a:p>
      </xdr:txBody>
    </xdr:sp>
    <xdr:clientData/>
  </xdr:twoCellAnchor>
  <xdr:twoCellAnchor>
    <xdr:from>
      <xdr:col>3</xdr:col>
      <xdr:colOff>447675</xdr:colOff>
      <xdr:row>16</xdr:row>
      <xdr:rowOff>133350</xdr:rowOff>
    </xdr:from>
    <xdr:to>
      <xdr:col>4</xdr:col>
      <xdr:colOff>447675</xdr:colOff>
      <xdr:row>18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76475" y="25717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西都市</a:t>
          </a:r>
        </a:p>
      </xdr:txBody>
    </xdr:sp>
    <xdr:clientData/>
  </xdr:twoCellAnchor>
  <xdr:twoCellAnchor>
    <xdr:from>
      <xdr:col>5</xdr:col>
      <xdr:colOff>438150</xdr:colOff>
      <xdr:row>18</xdr:row>
      <xdr:rowOff>0</xdr:rowOff>
    </xdr:from>
    <xdr:to>
      <xdr:col>6</xdr:col>
      <xdr:colOff>533400</xdr:colOff>
      <xdr:row>19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2743200"/>
          <a:ext cx="704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佐土原町</a:t>
          </a:r>
        </a:p>
      </xdr:txBody>
    </xdr:sp>
    <xdr:clientData/>
  </xdr:twoCellAnchor>
  <xdr:twoCellAnchor>
    <xdr:from>
      <xdr:col>2</xdr:col>
      <xdr:colOff>323850</xdr:colOff>
      <xdr:row>20</xdr:row>
      <xdr:rowOff>133350</xdr:rowOff>
    </xdr:from>
    <xdr:to>
      <xdr:col>3</xdr:col>
      <xdr:colOff>333375</xdr:colOff>
      <xdr:row>22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43050" y="3181350"/>
          <a:ext cx="619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国富町</a:t>
          </a:r>
        </a:p>
      </xdr:txBody>
    </xdr:sp>
    <xdr:clientData/>
  </xdr:twoCellAnchor>
  <xdr:twoCellAnchor>
    <xdr:from>
      <xdr:col>2</xdr:col>
      <xdr:colOff>133350</xdr:colOff>
      <xdr:row>30</xdr:row>
      <xdr:rowOff>85725</xdr:rowOff>
    </xdr:from>
    <xdr:to>
      <xdr:col>3</xdr:col>
      <xdr:colOff>114300</xdr:colOff>
      <xdr:row>31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52550" y="4657725"/>
          <a:ext cx="590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 高岡町</a:t>
          </a:r>
        </a:p>
      </xdr:txBody>
    </xdr:sp>
    <xdr:clientData/>
  </xdr:twoCellAnchor>
  <xdr:twoCellAnchor>
    <xdr:from>
      <xdr:col>1</xdr:col>
      <xdr:colOff>590550</xdr:colOff>
      <xdr:row>43</xdr:row>
      <xdr:rowOff>104775</xdr:rowOff>
    </xdr:from>
    <xdr:to>
      <xdr:col>3</xdr:col>
      <xdr:colOff>85725</xdr:colOff>
      <xdr:row>44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00150" y="6657975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田野町</a:t>
          </a:r>
        </a:p>
      </xdr:txBody>
    </xdr:sp>
    <xdr:clientData/>
  </xdr:twoCellAnchor>
  <xdr:twoCellAnchor>
    <xdr:from>
      <xdr:col>2</xdr:col>
      <xdr:colOff>485775</xdr:colOff>
      <xdr:row>54</xdr:row>
      <xdr:rowOff>57150</xdr:rowOff>
    </xdr:from>
    <xdr:to>
      <xdr:col>3</xdr:col>
      <xdr:colOff>542925</xdr:colOff>
      <xdr:row>55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04975" y="8286750"/>
          <a:ext cx="666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北郷町</a:t>
          </a:r>
        </a:p>
      </xdr:txBody>
    </xdr:sp>
    <xdr:clientData/>
  </xdr:twoCellAnchor>
  <xdr:twoCellAnchor>
    <xdr:from>
      <xdr:col>5</xdr:col>
      <xdr:colOff>200025</xdr:colOff>
      <xdr:row>58</xdr:row>
      <xdr:rowOff>76200</xdr:rowOff>
    </xdr:from>
    <xdr:to>
      <xdr:col>6</xdr:col>
      <xdr:colOff>247650</xdr:colOff>
      <xdr:row>59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248025" y="8915400"/>
          <a:ext cx="657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日南市</a:t>
          </a:r>
        </a:p>
      </xdr:txBody>
    </xdr:sp>
    <xdr:clientData/>
  </xdr:twoCellAnchor>
  <xdr:twoCellAnchor>
    <xdr:from>
      <xdr:col>4</xdr:col>
      <xdr:colOff>19050</xdr:colOff>
      <xdr:row>23</xdr:row>
      <xdr:rowOff>66675</xdr:rowOff>
    </xdr:from>
    <xdr:to>
      <xdr:col>4</xdr:col>
      <xdr:colOff>266700</xdr:colOff>
      <xdr:row>24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457450" y="357187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北</a:t>
          </a:r>
        </a:p>
      </xdr:txBody>
    </xdr:sp>
    <xdr:clientData/>
  </xdr:twoCellAnchor>
  <xdr:twoCellAnchor>
    <xdr:from>
      <xdr:col>3</xdr:col>
      <xdr:colOff>561975</xdr:colOff>
      <xdr:row>40</xdr:row>
      <xdr:rowOff>19050</xdr:rowOff>
    </xdr:from>
    <xdr:to>
      <xdr:col>5</xdr:col>
      <xdr:colOff>9525</xdr:colOff>
      <xdr:row>41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90775" y="6115050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清武町</a:t>
          </a:r>
        </a:p>
      </xdr:txBody>
    </xdr:sp>
    <xdr:clientData/>
  </xdr:twoCellAnchor>
  <xdr:twoCellAnchor>
    <xdr:from>
      <xdr:col>6</xdr:col>
      <xdr:colOff>19050</xdr:colOff>
      <xdr:row>24</xdr:row>
      <xdr:rowOff>47625</xdr:rowOff>
    </xdr:from>
    <xdr:to>
      <xdr:col>7</xdr:col>
      <xdr:colOff>38100</xdr:colOff>
      <xdr:row>28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676650" y="3705225"/>
          <a:ext cx="628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住　吉
26.76ｋ㎡</a:t>
          </a:r>
        </a:p>
      </xdr:txBody>
    </xdr:sp>
    <xdr:clientData/>
  </xdr:twoCellAnchor>
  <xdr:twoCellAnchor>
    <xdr:from>
      <xdr:col>4</xdr:col>
      <xdr:colOff>238125</xdr:colOff>
      <xdr:row>25</xdr:row>
      <xdr:rowOff>76200</xdr:rowOff>
    </xdr:from>
    <xdr:to>
      <xdr:col>5</xdr:col>
      <xdr:colOff>266700</xdr:colOff>
      <xdr:row>29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676525" y="3886200"/>
          <a:ext cx="638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瓜生野
18.02ｋ㎡</a:t>
          </a:r>
        </a:p>
      </xdr:txBody>
    </xdr:sp>
    <xdr:clientData/>
  </xdr:twoCellAnchor>
  <xdr:twoCellAnchor>
    <xdr:from>
      <xdr:col>3</xdr:col>
      <xdr:colOff>381000</xdr:colOff>
      <xdr:row>26</xdr:row>
      <xdr:rowOff>38100</xdr:rowOff>
    </xdr:from>
    <xdr:to>
      <xdr:col>4</xdr:col>
      <xdr:colOff>381000</xdr:colOff>
      <xdr:row>28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209800" y="400050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倉岡
9.30ｋ㎡</a:t>
          </a:r>
        </a:p>
      </xdr:txBody>
    </xdr:sp>
    <xdr:clientData/>
  </xdr:twoCellAnchor>
  <xdr:twoCellAnchor>
    <xdr:from>
      <xdr:col>5</xdr:col>
      <xdr:colOff>333375</xdr:colOff>
      <xdr:row>31</xdr:row>
      <xdr:rowOff>85725</xdr:rowOff>
    </xdr:from>
    <xdr:to>
      <xdr:col>6</xdr:col>
      <xdr:colOff>571500</xdr:colOff>
      <xdr:row>34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81375" y="4810125"/>
          <a:ext cx="847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本　　庁
　65.56ｋ㎡</a:t>
          </a:r>
        </a:p>
      </xdr:txBody>
    </xdr:sp>
    <xdr:clientData/>
  </xdr:twoCellAnchor>
  <xdr:twoCellAnchor>
    <xdr:from>
      <xdr:col>3</xdr:col>
      <xdr:colOff>533400</xdr:colOff>
      <xdr:row>30</xdr:row>
      <xdr:rowOff>19050</xdr:rowOff>
    </xdr:from>
    <xdr:to>
      <xdr:col>4</xdr:col>
      <xdr:colOff>581025</xdr:colOff>
      <xdr:row>32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62200" y="4591050"/>
          <a:ext cx="657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生　目
34.48ｋ㎡</a:t>
          </a:r>
        </a:p>
      </xdr:txBody>
    </xdr:sp>
    <xdr:clientData/>
  </xdr:twoCellAnchor>
  <xdr:twoCellAnchor>
    <xdr:from>
      <xdr:col>5</xdr:col>
      <xdr:colOff>447675</xdr:colOff>
      <xdr:row>38</xdr:row>
      <xdr:rowOff>85725</xdr:rowOff>
    </xdr:from>
    <xdr:to>
      <xdr:col>7</xdr:col>
      <xdr:colOff>9525</xdr:colOff>
      <xdr:row>42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495675" y="5876925"/>
          <a:ext cx="781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赤　江
25.68ｋ㎡</a:t>
          </a:r>
        </a:p>
      </xdr:txBody>
    </xdr:sp>
    <xdr:clientData/>
  </xdr:twoCellAnchor>
  <xdr:twoCellAnchor>
    <xdr:from>
      <xdr:col>4</xdr:col>
      <xdr:colOff>571500</xdr:colOff>
      <xdr:row>46</xdr:row>
      <xdr:rowOff>142875</xdr:rowOff>
    </xdr:from>
    <xdr:to>
      <xdr:col>6</xdr:col>
      <xdr:colOff>219075</xdr:colOff>
      <xdr:row>50</xdr:row>
      <xdr:rowOff>47625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009900" y="7153275"/>
          <a:ext cx="866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木　花
65.52ｋ㎡</a:t>
          </a:r>
        </a:p>
      </xdr:txBody>
    </xdr:sp>
    <xdr:clientData/>
  </xdr:twoCellAnchor>
  <xdr:twoCellAnchor>
    <xdr:from>
      <xdr:col>5</xdr:col>
      <xdr:colOff>561975</xdr:colOff>
      <xdr:row>52</xdr:row>
      <xdr:rowOff>114300</xdr:rowOff>
    </xdr:from>
    <xdr:to>
      <xdr:col>7</xdr:col>
      <xdr:colOff>104775</xdr:colOff>
      <xdr:row>56</xdr:row>
      <xdr:rowOff>9525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609975" y="8039100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明朝"/>
              <a:ea typeface="ＭＳ Ｐ明朝"/>
              <a:cs typeface="ＭＳ Ｐ明朝"/>
            </a:rPr>
            <a:t>青　島
41.76ｋ㎡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7</xdr:row>
      <xdr:rowOff>0</xdr:rowOff>
    </xdr:to>
    <xdr:sp>
      <xdr:nvSpPr>
        <xdr:cNvPr id="1" name="AutoShape 6"/>
        <xdr:cNvSpPr>
          <a:spLocks/>
        </xdr:cNvSpPr>
      </xdr:nvSpPr>
      <xdr:spPr>
        <a:xfrm>
          <a:off x="8496300" y="11715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tabSelected="1"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22"/>
  </sheetPr>
  <dimension ref="A1:V22"/>
  <sheetViews>
    <sheetView workbookViewId="0" topLeftCell="A1">
      <pane xSplit="1" ySplit="4" topLeftCell="B5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A1" sqref="A1:J1"/>
    </sheetView>
  </sheetViews>
  <sheetFormatPr defaultColWidth="10.28125" defaultRowHeight="12"/>
  <cols>
    <col min="1" max="1" width="10.28125" style="3" customWidth="1"/>
    <col min="2" max="5" width="10.00390625" style="3" bestFit="1" customWidth="1"/>
    <col min="6" max="7" width="8.8515625" style="3" bestFit="1" customWidth="1"/>
    <col min="8" max="10" width="8.8515625" style="3" customWidth="1"/>
    <col min="11" max="13" width="7.8515625" style="3" customWidth="1"/>
    <col min="14" max="14" width="9.00390625" style="3" customWidth="1"/>
    <col min="15" max="22" width="7.8515625" style="3" customWidth="1"/>
    <col min="23" max="16384" width="10.28125" style="3" customWidth="1"/>
  </cols>
  <sheetData>
    <row r="1" spans="1:22" s="4" customFormat="1" ht="14.25">
      <c r="A1" s="374" t="s">
        <v>333</v>
      </c>
      <c r="B1" s="374"/>
      <c r="C1" s="374"/>
      <c r="D1" s="374"/>
      <c r="E1" s="374"/>
      <c r="F1" s="374"/>
      <c r="G1" s="374"/>
      <c r="H1" s="374"/>
      <c r="I1" s="374"/>
      <c r="J1" s="374"/>
      <c r="K1" s="370" t="s">
        <v>334</v>
      </c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</row>
    <row r="2" spans="1:22" s="7" customFormat="1" ht="15" customHeight="1" thickBot="1">
      <c r="A2" s="214" t="s">
        <v>222</v>
      </c>
      <c r="B2" s="214"/>
      <c r="C2" s="214"/>
      <c r="D2" s="214"/>
      <c r="E2" s="214"/>
      <c r="F2" s="214"/>
      <c r="G2" s="214"/>
      <c r="H2" s="214"/>
      <c r="I2" s="214"/>
      <c r="J2" s="214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97"/>
      <c r="V2" s="196" t="s">
        <v>260</v>
      </c>
    </row>
    <row r="3" spans="1:22" ht="26.25" customHeight="1" thickTop="1">
      <c r="A3" s="375" t="s">
        <v>225</v>
      </c>
      <c r="B3" s="371" t="s">
        <v>226</v>
      </c>
      <c r="C3" s="372"/>
      <c r="D3" s="373"/>
      <c r="E3" s="371" t="s">
        <v>227</v>
      </c>
      <c r="F3" s="372"/>
      <c r="G3" s="373"/>
      <c r="H3" s="371" t="s">
        <v>228</v>
      </c>
      <c r="I3" s="372"/>
      <c r="J3" s="373"/>
      <c r="K3" s="215" t="s">
        <v>234</v>
      </c>
      <c r="L3" s="216" t="s">
        <v>235</v>
      </c>
      <c r="M3" s="217"/>
      <c r="N3" s="371" t="s">
        <v>229</v>
      </c>
      <c r="O3" s="372"/>
      <c r="P3" s="373"/>
      <c r="Q3" s="371" t="s">
        <v>230</v>
      </c>
      <c r="R3" s="372"/>
      <c r="S3" s="373"/>
      <c r="T3" s="371" t="s">
        <v>231</v>
      </c>
      <c r="U3" s="372"/>
      <c r="V3" s="372"/>
    </row>
    <row r="4" spans="1:22" ht="26.25" customHeight="1">
      <c r="A4" s="376"/>
      <c r="B4" s="219" t="s">
        <v>232</v>
      </c>
      <c r="C4" s="220" t="s">
        <v>223</v>
      </c>
      <c r="D4" s="221" t="s">
        <v>224</v>
      </c>
      <c r="E4" s="220" t="s">
        <v>232</v>
      </c>
      <c r="F4" s="221" t="s">
        <v>223</v>
      </c>
      <c r="G4" s="220" t="s">
        <v>224</v>
      </c>
      <c r="H4" s="219" t="s">
        <v>232</v>
      </c>
      <c r="I4" s="220" t="s">
        <v>223</v>
      </c>
      <c r="J4" s="218" t="s">
        <v>224</v>
      </c>
      <c r="K4" s="219" t="s">
        <v>232</v>
      </c>
      <c r="L4" s="220" t="s">
        <v>223</v>
      </c>
      <c r="M4" s="221" t="s">
        <v>224</v>
      </c>
      <c r="N4" s="219" t="s">
        <v>232</v>
      </c>
      <c r="O4" s="220" t="s">
        <v>223</v>
      </c>
      <c r="P4" s="221" t="s">
        <v>224</v>
      </c>
      <c r="Q4" s="219" t="s">
        <v>232</v>
      </c>
      <c r="R4" s="220" t="s">
        <v>223</v>
      </c>
      <c r="S4" s="221" t="s">
        <v>224</v>
      </c>
      <c r="T4" s="219" t="s">
        <v>232</v>
      </c>
      <c r="U4" s="220" t="s">
        <v>223</v>
      </c>
      <c r="V4" s="221" t="s">
        <v>224</v>
      </c>
    </row>
    <row r="5" spans="1:22" s="25" customFormat="1" ht="26.25" customHeight="1">
      <c r="A5" s="202"/>
      <c r="B5" s="222"/>
      <c r="C5" s="202"/>
      <c r="D5" s="202"/>
      <c r="E5" s="202"/>
      <c r="F5" s="202"/>
      <c r="G5" s="223"/>
      <c r="H5" s="223"/>
      <c r="I5" s="224"/>
      <c r="J5" s="225" t="s">
        <v>250</v>
      </c>
      <c r="K5" s="226" t="s">
        <v>251</v>
      </c>
      <c r="L5" s="223"/>
      <c r="M5" s="227"/>
      <c r="N5" s="227"/>
      <c r="O5" s="227"/>
      <c r="P5" s="227"/>
      <c r="Q5" s="227"/>
      <c r="R5" s="227"/>
      <c r="S5" s="227"/>
      <c r="T5" s="227"/>
      <c r="U5" s="204"/>
      <c r="V5" s="204"/>
    </row>
    <row r="6" spans="1:22" ht="26.25" customHeight="1" hidden="1">
      <c r="A6" s="228" t="s">
        <v>233</v>
      </c>
      <c r="B6" s="229">
        <v>137982</v>
      </c>
      <c r="C6" s="208">
        <v>67953</v>
      </c>
      <c r="D6" s="208">
        <v>70029</v>
      </c>
      <c r="E6" s="208">
        <v>100065</v>
      </c>
      <c r="F6" s="208">
        <v>52394</v>
      </c>
      <c r="G6" s="208">
        <v>46771</v>
      </c>
      <c r="H6" s="230" t="s">
        <v>65</v>
      </c>
      <c r="I6" s="230" t="s">
        <v>65</v>
      </c>
      <c r="J6" s="230" t="s">
        <v>65</v>
      </c>
      <c r="K6" s="209">
        <v>583</v>
      </c>
      <c r="L6" s="209">
        <v>412</v>
      </c>
      <c r="M6" s="209">
        <v>171</v>
      </c>
      <c r="N6" s="209">
        <v>12942</v>
      </c>
      <c r="O6" s="209">
        <v>6699</v>
      </c>
      <c r="P6" s="209">
        <v>6243</v>
      </c>
      <c r="Q6" s="209">
        <v>11246</v>
      </c>
      <c r="R6" s="209">
        <v>429</v>
      </c>
      <c r="S6" s="209">
        <v>10817</v>
      </c>
      <c r="T6" s="209">
        <v>13146</v>
      </c>
      <c r="U6" s="209">
        <v>7119</v>
      </c>
      <c r="V6" s="209">
        <v>6027</v>
      </c>
    </row>
    <row r="7" spans="1:22" ht="26.25" customHeight="1" hidden="1">
      <c r="A7" s="166" t="s">
        <v>308</v>
      </c>
      <c r="B7" s="229">
        <v>110267</v>
      </c>
      <c r="C7" s="208">
        <v>61381</v>
      </c>
      <c r="D7" s="208">
        <v>48886</v>
      </c>
      <c r="E7" s="208">
        <v>77662</v>
      </c>
      <c r="F7" s="208">
        <v>41559</v>
      </c>
      <c r="G7" s="208">
        <v>36103</v>
      </c>
      <c r="H7" s="230" t="s">
        <v>65</v>
      </c>
      <c r="I7" s="230" t="s">
        <v>65</v>
      </c>
      <c r="J7" s="230" t="s">
        <v>65</v>
      </c>
      <c r="K7" s="209">
        <v>843</v>
      </c>
      <c r="L7" s="209">
        <v>364</v>
      </c>
      <c r="M7" s="209">
        <v>479</v>
      </c>
      <c r="N7" s="209">
        <v>13282</v>
      </c>
      <c r="O7" s="209">
        <v>9686</v>
      </c>
      <c r="P7" s="209">
        <v>3596</v>
      </c>
      <c r="Q7" s="209">
        <v>6385</v>
      </c>
      <c r="R7" s="209">
        <v>2365</v>
      </c>
      <c r="S7" s="209">
        <v>4020</v>
      </c>
      <c r="T7" s="209">
        <v>12095</v>
      </c>
      <c r="U7" s="209">
        <v>7407</v>
      </c>
      <c r="V7" s="209">
        <v>4688</v>
      </c>
    </row>
    <row r="8" spans="1:22" ht="26.25" customHeight="1" hidden="1">
      <c r="A8" s="236" t="s">
        <v>350</v>
      </c>
      <c r="B8" s="211">
        <v>75010</v>
      </c>
      <c r="C8" s="208">
        <v>35472</v>
      </c>
      <c r="D8" s="208">
        <v>39538</v>
      </c>
      <c r="E8" s="208">
        <v>51408</v>
      </c>
      <c r="F8" s="208">
        <v>25664</v>
      </c>
      <c r="G8" s="208">
        <v>25744</v>
      </c>
      <c r="H8" s="230" t="s">
        <v>65</v>
      </c>
      <c r="I8" s="230" t="s">
        <v>65</v>
      </c>
      <c r="J8" s="230" t="s">
        <v>65</v>
      </c>
      <c r="K8" s="209" t="s">
        <v>65</v>
      </c>
      <c r="L8" s="209" t="s">
        <v>65</v>
      </c>
      <c r="M8" s="209" t="s">
        <v>65</v>
      </c>
      <c r="N8" s="209">
        <v>13489</v>
      </c>
      <c r="O8" s="209">
        <v>5460</v>
      </c>
      <c r="P8" s="209">
        <v>8029</v>
      </c>
      <c r="Q8" s="209">
        <v>5936</v>
      </c>
      <c r="R8" s="209">
        <v>1252</v>
      </c>
      <c r="S8" s="209">
        <v>4684</v>
      </c>
      <c r="T8" s="209">
        <v>4177</v>
      </c>
      <c r="U8" s="209">
        <v>3096</v>
      </c>
      <c r="V8" s="209">
        <v>1081</v>
      </c>
    </row>
    <row r="9" spans="1:22" ht="26.25" customHeight="1">
      <c r="A9" s="236" t="s">
        <v>424</v>
      </c>
      <c r="B9" s="211">
        <v>96825</v>
      </c>
      <c r="C9" s="208">
        <v>48730</v>
      </c>
      <c r="D9" s="208">
        <v>48095</v>
      </c>
      <c r="E9" s="208">
        <v>59327</v>
      </c>
      <c r="F9" s="208">
        <v>25328</v>
      </c>
      <c r="G9" s="208">
        <v>33999</v>
      </c>
      <c r="H9" s="230" t="s">
        <v>65</v>
      </c>
      <c r="I9" s="230" t="s">
        <v>65</v>
      </c>
      <c r="J9" s="230" t="s">
        <v>65</v>
      </c>
      <c r="K9" s="209">
        <v>119</v>
      </c>
      <c r="L9" s="209">
        <v>37</v>
      </c>
      <c r="M9" s="209">
        <v>82</v>
      </c>
      <c r="N9" s="209">
        <v>11427</v>
      </c>
      <c r="O9" s="209">
        <v>10189</v>
      </c>
      <c r="P9" s="209">
        <v>1238</v>
      </c>
      <c r="Q9" s="209">
        <v>8243</v>
      </c>
      <c r="R9" s="209">
        <v>3200</v>
      </c>
      <c r="S9" s="209">
        <v>5043</v>
      </c>
      <c r="T9" s="209">
        <v>17709</v>
      </c>
      <c r="U9" s="209">
        <v>9976</v>
      </c>
      <c r="V9" s="209">
        <v>7733</v>
      </c>
    </row>
    <row r="10" spans="1:22" ht="26.25" customHeight="1">
      <c r="A10" s="311" t="s">
        <v>420</v>
      </c>
      <c r="B10" s="211">
        <f>C10+D10</f>
        <v>92008</v>
      </c>
      <c r="C10" s="208">
        <v>40090</v>
      </c>
      <c r="D10" s="208">
        <v>51918</v>
      </c>
      <c r="E10" s="208">
        <f>F10+G10</f>
        <v>62823</v>
      </c>
      <c r="F10" s="208">
        <v>28933</v>
      </c>
      <c r="G10" s="208">
        <v>33890</v>
      </c>
      <c r="H10" s="230" t="s">
        <v>65</v>
      </c>
      <c r="I10" s="230" t="s">
        <v>65</v>
      </c>
      <c r="J10" s="230" t="s">
        <v>65</v>
      </c>
      <c r="K10" s="209" t="s">
        <v>65</v>
      </c>
      <c r="L10" s="209" t="s">
        <v>65</v>
      </c>
      <c r="M10" s="209" t="s">
        <v>65</v>
      </c>
      <c r="N10" s="209">
        <f>O10+P10</f>
        <v>17282</v>
      </c>
      <c r="O10" s="209">
        <v>8793</v>
      </c>
      <c r="P10" s="209">
        <v>8489</v>
      </c>
      <c r="Q10" s="209">
        <f>R10+S10</f>
        <v>8188</v>
      </c>
      <c r="R10" s="209">
        <v>310</v>
      </c>
      <c r="S10" s="209">
        <v>7878</v>
      </c>
      <c r="T10" s="209">
        <f>U10+V10</f>
        <v>3715</v>
      </c>
      <c r="U10" s="209">
        <v>2054</v>
      </c>
      <c r="V10" s="209">
        <v>1661</v>
      </c>
    </row>
    <row r="11" spans="1:22" ht="26.25" customHeight="1">
      <c r="A11" s="311" t="s">
        <v>407</v>
      </c>
      <c r="B11" s="211">
        <v>92139</v>
      </c>
      <c r="C11" s="208">
        <v>43736</v>
      </c>
      <c r="D11" s="208">
        <v>48403</v>
      </c>
      <c r="E11" s="208">
        <v>45259</v>
      </c>
      <c r="F11" s="208">
        <v>20470</v>
      </c>
      <c r="G11" s="208">
        <v>24789</v>
      </c>
      <c r="H11" s="230" t="s">
        <v>65</v>
      </c>
      <c r="I11" s="230" t="s">
        <v>65</v>
      </c>
      <c r="J11" s="230" t="s">
        <v>65</v>
      </c>
      <c r="K11" s="209" t="s">
        <v>65</v>
      </c>
      <c r="L11" s="209" t="s">
        <v>65</v>
      </c>
      <c r="M11" s="209" t="s">
        <v>65</v>
      </c>
      <c r="N11" s="209">
        <v>18854</v>
      </c>
      <c r="O11" s="209">
        <v>10396</v>
      </c>
      <c r="P11" s="209">
        <v>8458</v>
      </c>
      <c r="Q11" s="209">
        <v>16508</v>
      </c>
      <c r="R11" s="209">
        <v>3541</v>
      </c>
      <c r="S11" s="209">
        <v>12967</v>
      </c>
      <c r="T11" s="209">
        <v>11518</v>
      </c>
      <c r="U11" s="209">
        <v>9329</v>
      </c>
      <c r="V11" s="209">
        <v>2189</v>
      </c>
    </row>
    <row r="12" spans="1:22" ht="26.25" customHeight="1">
      <c r="A12" s="311" t="s">
        <v>408</v>
      </c>
      <c r="B12" s="211">
        <v>68321</v>
      </c>
      <c r="C12" s="208">
        <v>22003</v>
      </c>
      <c r="D12" s="208">
        <v>46318</v>
      </c>
      <c r="E12" s="208">
        <v>38688</v>
      </c>
      <c r="F12" s="208">
        <v>9189</v>
      </c>
      <c r="G12" s="208">
        <v>29499</v>
      </c>
      <c r="H12" s="230" t="s">
        <v>65</v>
      </c>
      <c r="I12" s="230" t="s">
        <v>65</v>
      </c>
      <c r="J12" s="230" t="s">
        <v>65</v>
      </c>
      <c r="K12" s="209" t="s">
        <v>65</v>
      </c>
      <c r="L12" s="209" t="s">
        <v>65</v>
      </c>
      <c r="M12" s="209" t="s">
        <v>65</v>
      </c>
      <c r="N12" s="209">
        <v>10121</v>
      </c>
      <c r="O12" s="209">
        <v>6334</v>
      </c>
      <c r="P12" s="209">
        <v>3787</v>
      </c>
      <c r="Q12" s="209">
        <v>9419</v>
      </c>
      <c r="R12" s="209">
        <v>1164</v>
      </c>
      <c r="S12" s="209">
        <v>8255</v>
      </c>
      <c r="T12" s="209">
        <v>10093</v>
      </c>
      <c r="U12" s="209">
        <v>5316</v>
      </c>
      <c r="V12" s="209">
        <v>4777</v>
      </c>
    </row>
    <row r="13" spans="1:22" s="25" customFormat="1" ht="26.25" customHeight="1">
      <c r="A13" s="301" t="s">
        <v>421</v>
      </c>
      <c r="B13" s="297">
        <v>76877</v>
      </c>
      <c r="C13" s="297">
        <v>37825</v>
      </c>
      <c r="D13" s="297">
        <v>39052</v>
      </c>
      <c r="E13" s="297">
        <v>44140</v>
      </c>
      <c r="F13" s="297">
        <v>27297</v>
      </c>
      <c r="G13" s="297">
        <v>16843</v>
      </c>
      <c r="H13" s="298" t="s">
        <v>347</v>
      </c>
      <c r="I13" s="298" t="s">
        <v>347</v>
      </c>
      <c r="J13" s="298" t="s">
        <v>347</v>
      </c>
      <c r="K13" s="284" t="s">
        <v>347</v>
      </c>
      <c r="L13" s="284" t="s">
        <v>347</v>
      </c>
      <c r="M13" s="284" t="s">
        <v>347</v>
      </c>
      <c r="N13" s="297">
        <v>1484</v>
      </c>
      <c r="O13" s="297">
        <v>1340</v>
      </c>
      <c r="P13" s="297">
        <v>144</v>
      </c>
      <c r="Q13" s="297">
        <v>22850</v>
      </c>
      <c r="R13" s="297">
        <v>3651</v>
      </c>
      <c r="S13" s="297">
        <v>19199</v>
      </c>
      <c r="T13" s="297">
        <v>8403</v>
      </c>
      <c r="U13" s="297">
        <v>5537</v>
      </c>
      <c r="V13" s="297">
        <v>2866</v>
      </c>
    </row>
    <row r="14" spans="1:22" s="25" customFormat="1" ht="26.25" customHeight="1">
      <c r="A14" s="231"/>
      <c r="B14" s="205"/>
      <c r="C14" s="202"/>
      <c r="D14" s="202"/>
      <c r="E14" s="202"/>
      <c r="F14" s="202"/>
      <c r="G14" s="223"/>
      <c r="H14" s="223"/>
      <c r="I14" s="232"/>
      <c r="J14" s="233" t="s">
        <v>250</v>
      </c>
      <c r="K14" s="226" t="s">
        <v>252</v>
      </c>
      <c r="L14" s="223"/>
      <c r="M14" s="223"/>
      <c r="N14" s="205"/>
      <c r="O14" s="205"/>
      <c r="P14" s="205"/>
      <c r="Q14" s="205"/>
      <c r="R14" s="205"/>
      <c r="S14" s="205"/>
      <c r="T14" s="205"/>
      <c r="U14" s="204"/>
      <c r="V14" s="204"/>
    </row>
    <row r="15" spans="1:22" ht="26.25" customHeight="1" hidden="1">
      <c r="A15" s="234" t="s">
        <v>233</v>
      </c>
      <c r="B15" s="211">
        <v>383418</v>
      </c>
      <c r="C15" s="208">
        <v>259627</v>
      </c>
      <c r="D15" s="208">
        <v>123791</v>
      </c>
      <c r="E15" s="208">
        <v>163834</v>
      </c>
      <c r="F15" s="208">
        <v>94664</v>
      </c>
      <c r="G15" s="208">
        <v>69170</v>
      </c>
      <c r="H15" s="230">
        <v>6128</v>
      </c>
      <c r="I15" s="230">
        <v>4432</v>
      </c>
      <c r="J15" s="230">
        <v>1696</v>
      </c>
      <c r="K15" s="235">
        <v>21302</v>
      </c>
      <c r="L15" s="235">
        <v>20065</v>
      </c>
      <c r="M15" s="235">
        <v>1237</v>
      </c>
      <c r="N15" s="235">
        <v>132660</v>
      </c>
      <c r="O15" s="235">
        <v>99222</v>
      </c>
      <c r="P15" s="235">
        <v>33438</v>
      </c>
      <c r="Q15" s="235">
        <v>4841</v>
      </c>
      <c r="R15" s="209">
        <v>878</v>
      </c>
      <c r="S15" s="235">
        <v>3963</v>
      </c>
      <c r="T15" s="235">
        <v>54653</v>
      </c>
      <c r="U15" s="235">
        <v>40366</v>
      </c>
      <c r="V15" s="235">
        <v>14287</v>
      </c>
    </row>
    <row r="16" spans="1:22" ht="26.25" customHeight="1" hidden="1">
      <c r="A16" s="236" t="s">
        <v>308</v>
      </c>
      <c r="B16" s="211">
        <v>340341</v>
      </c>
      <c r="C16" s="208">
        <v>195183</v>
      </c>
      <c r="D16" s="208">
        <v>145158</v>
      </c>
      <c r="E16" s="208">
        <v>162507</v>
      </c>
      <c r="F16" s="208">
        <v>80959</v>
      </c>
      <c r="G16" s="208">
        <v>81548</v>
      </c>
      <c r="H16" s="230" t="s">
        <v>65</v>
      </c>
      <c r="I16" s="230" t="s">
        <v>65</v>
      </c>
      <c r="J16" s="230" t="s">
        <v>65</v>
      </c>
      <c r="K16" s="235">
        <v>11734</v>
      </c>
      <c r="L16" s="235">
        <v>11116</v>
      </c>
      <c r="M16" s="235">
        <v>618</v>
      </c>
      <c r="N16" s="235">
        <v>67154</v>
      </c>
      <c r="O16" s="235">
        <v>39108</v>
      </c>
      <c r="P16" s="235">
        <v>28046</v>
      </c>
      <c r="Q16" s="235">
        <v>3314</v>
      </c>
      <c r="R16" s="235">
        <v>3123</v>
      </c>
      <c r="S16" s="235">
        <v>191</v>
      </c>
      <c r="T16" s="235">
        <v>95632</v>
      </c>
      <c r="U16" s="235">
        <v>60877</v>
      </c>
      <c r="V16" s="235">
        <v>34755</v>
      </c>
    </row>
    <row r="17" spans="1:22" ht="26.25" customHeight="1" hidden="1">
      <c r="A17" s="236" t="s">
        <v>350</v>
      </c>
      <c r="B17" s="211">
        <v>274213</v>
      </c>
      <c r="C17" s="208">
        <v>155768</v>
      </c>
      <c r="D17" s="208">
        <v>118445</v>
      </c>
      <c r="E17" s="208">
        <v>151307</v>
      </c>
      <c r="F17" s="208">
        <v>91457</v>
      </c>
      <c r="G17" s="208">
        <v>59850</v>
      </c>
      <c r="H17" s="230" t="s">
        <v>65</v>
      </c>
      <c r="I17" s="230" t="s">
        <v>65</v>
      </c>
      <c r="J17" s="230" t="s">
        <v>65</v>
      </c>
      <c r="K17" s="235">
        <v>1263</v>
      </c>
      <c r="L17" s="209" t="s">
        <v>65</v>
      </c>
      <c r="M17" s="235">
        <v>1263</v>
      </c>
      <c r="N17" s="235">
        <v>107116</v>
      </c>
      <c r="O17" s="235">
        <v>61903</v>
      </c>
      <c r="P17" s="235">
        <v>45213</v>
      </c>
      <c r="Q17" s="235">
        <v>9797</v>
      </c>
      <c r="R17" s="209" t="s">
        <v>65</v>
      </c>
      <c r="S17" s="235">
        <v>9797</v>
      </c>
      <c r="T17" s="235">
        <v>4730</v>
      </c>
      <c r="U17" s="235">
        <v>2408</v>
      </c>
      <c r="V17" s="235">
        <v>2322</v>
      </c>
    </row>
    <row r="18" spans="1:22" ht="26.25" customHeight="1">
      <c r="A18" s="236" t="s">
        <v>425</v>
      </c>
      <c r="B18" s="211">
        <v>251784</v>
      </c>
      <c r="C18" s="208">
        <v>137451</v>
      </c>
      <c r="D18" s="208">
        <v>114333</v>
      </c>
      <c r="E18" s="208">
        <v>130798</v>
      </c>
      <c r="F18" s="208">
        <v>72658</v>
      </c>
      <c r="G18" s="208">
        <v>58140</v>
      </c>
      <c r="H18" s="230" t="s">
        <v>65</v>
      </c>
      <c r="I18" s="230" t="s">
        <v>65</v>
      </c>
      <c r="J18" s="230" t="s">
        <v>65</v>
      </c>
      <c r="K18" s="235">
        <v>5221</v>
      </c>
      <c r="L18" s="209">
        <v>3259</v>
      </c>
      <c r="M18" s="235">
        <v>1962</v>
      </c>
      <c r="N18" s="235">
        <v>86273</v>
      </c>
      <c r="O18" s="235">
        <v>50844</v>
      </c>
      <c r="P18" s="235">
        <v>35429</v>
      </c>
      <c r="Q18" s="235">
        <v>13588</v>
      </c>
      <c r="R18" s="209">
        <v>4756</v>
      </c>
      <c r="S18" s="235">
        <v>8832</v>
      </c>
      <c r="T18" s="235">
        <v>15904</v>
      </c>
      <c r="U18" s="235">
        <v>5934</v>
      </c>
      <c r="V18" s="235">
        <v>9970</v>
      </c>
    </row>
    <row r="19" spans="1:22" ht="26.25" customHeight="1">
      <c r="A19" s="311" t="s">
        <v>422</v>
      </c>
      <c r="B19" s="211">
        <f>C19+D19</f>
        <v>229686</v>
      </c>
      <c r="C19" s="208">
        <v>128357</v>
      </c>
      <c r="D19" s="208">
        <v>101329</v>
      </c>
      <c r="E19" s="208">
        <f>F19+G19</f>
        <v>141237</v>
      </c>
      <c r="F19" s="208">
        <v>78264</v>
      </c>
      <c r="G19" s="208">
        <v>62973</v>
      </c>
      <c r="H19" s="230" t="s">
        <v>65</v>
      </c>
      <c r="I19" s="230" t="s">
        <v>65</v>
      </c>
      <c r="J19" s="230" t="s">
        <v>65</v>
      </c>
      <c r="K19" s="230" t="s">
        <v>65</v>
      </c>
      <c r="L19" s="209" t="s">
        <v>65</v>
      </c>
      <c r="M19" s="209" t="s">
        <v>65</v>
      </c>
      <c r="N19" s="235">
        <f>O19+P19</f>
        <v>81725</v>
      </c>
      <c r="O19" s="235">
        <v>48714</v>
      </c>
      <c r="P19" s="235">
        <v>33011</v>
      </c>
      <c r="Q19" s="235">
        <f>R19+S19</f>
        <v>4564</v>
      </c>
      <c r="R19" s="209">
        <v>10</v>
      </c>
      <c r="S19" s="235">
        <v>4554</v>
      </c>
      <c r="T19" s="235">
        <f>U19+V19</f>
        <v>2160</v>
      </c>
      <c r="U19" s="235">
        <v>1369</v>
      </c>
      <c r="V19" s="235">
        <v>791</v>
      </c>
    </row>
    <row r="20" spans="1:22" ht="26.25" customHeight="1">
      <c r="A20" s="311" t="s">
        <v>407</v>
      </c>
      <c r="B20" s="211">
        <v>235201</v>
      </c>
      <c r="C20" s="208">
        <v>127122</v>
      </c>
      <c r="D20" s="208">
        <v>108079</v>
      </c>
      <c r="E20" s="208">
        <v>146576</v>
      </c>
      <c r="F20" s="208">
        <v>81109</v>
      </c>
      <c r="G20" s="208">
        <v>65467</v>
      </c>
      <c r="H20" s="230" t="s">
        <v>65</v>
      </c>
      <c r="I20" s="230" t="s">
        <v>65</v>
      </c>
      <c r="J20" s="230" t="s">
        <v>65</v>
      </c>
      <c r="K20" s="230">
        <v>2412</v>
      </c>
      <c r="L20" s="209">
        <v>2412</v>
      </c>
      <c r="M20" s="209" t="s">
        <v>65</v>
      </c>
      <c r="N20" s="235">
        <v>80534</v>
      </c>
      <c r="O20" s="235">
        <v>42253</v>
      </c>
      <c r="P20" s="235">
        <v>38281</v>
      </c>
      <c r="Q20" s="235">
        <v>2262</v>
      </c>
      <c r="R20" s="209">
        <v>92</v>
      </c>
      <c r="S20" s="235">
        <v>2170</v>
      </c>
      <c r="T20" s="235">
        <v>3417</v>
      </c>
      <c r="U20" s="235">
        <v>1256</v>
      </c>
      <c r="V20" s="235">
        <v>2161</v>
      </c>
    </row>
    <row r="21" spans="1:22" ht="26.25" customHeight="1">
      <c r="A21" s="311" t="s">
        <v>423</v>
      </c>
      <c r="B21" s="211">
        <v>236004</v>
      </c>
      <c r="C21" s="208">
        <v>151791</v>
      </c>
      <c r="D21" s="208">
        <v>84213</v>
      </c>
      <c r="E21" s="208">
        <v>104725</v>
      </c>
      <c r="F21" s="208">
        <v>58375</v>
      </c>
      <c r="G21" s="208">
        <v>46350</v>
      </c>
      <c r="H21" s="230" t="s">
        <v>65</v>
      </c>
      <c r="I21" s="230" t="s">
        <v>65</v>
      </c>
      <c r="J21" s="230" t="s">
        <v>65</v>
      </c>
      <c r="K21" s="230" t="s">
        <v>65</v>
      </c>
      <c r="L21" s="209" t="s">
        <v>65</v>
      </c>
      <c r="M21" s="209" t="s">
        <v>65</v>
      </c>
      <c r="N21" s="235">
        <v>117051</v>
      </c>
      <c r="O21" s="235">
        <v>83232</v>
      </c>
      <c r="P21" s="235">
        <v>33819</v>
      </c>
      <c r="Q21" s="235">
        <v>3250</v>
      </c>
      <c r="R21" s="209">
        <v>214</v>
      </c>
      <c r="S21" s="235">
        <v>3036</v>
      </c>
      <c r="T21" s="235">
        <v>10979</v>
      </c>
      <c r="U21" s="235">
        <v>9970</v>
      </c>
      <c r="V21" s="235">
        <v>1008</v>
      </c>
    </row>
    <row r="22" spans="1:22" s="25" customFormat="1" ht="26.25" customHeight="1">
      <c r="A22" s="301" t="s">
        <v>409</v>
      </c>
      <c r="B22" s="299">
        <v>217755</v>
      </c>
      <c r="C22" s="297">
        <v>123052</v>
      </c>
      <c r="D22" s="297">
        <v>94703</v>
      </c>
      <c r="E22" s="297">
        <v>108758</v>
      </c>
      <c r="F22" s="297">
        <v>52698</v>
      </c>
      <c r="G22" s="297">
        <v>56060</v>
      </c>
      <c r="H22" s="298" t="s">
        <v>390</v>
      </c>
      <c r="I22" s="298" t="s">
        <v>390</v>
      </c>
      <c r="J22" s="298" t="s">
        <v>390</v>
      </c>
      <c r="K22" s="298" t="s">
        <v>390</v>
      </c>
      <c r="L22" s="284" t="s">
        <v>390</v>
      </c>
      <c r="M22" s="284" t="s">
        <v>391</v>
      </c>
      <c r="N22" s="300">
        <v>67213</v>
      </c>
      <c r="O22" s="297">
        <v>37313</v>
      </c>
      <c r="P22" s="297">
        <v>29900</v>
      </c>
      <c r="Q22" s="297">
        <v>10700</v>
      </c>
      <c r="R22" s="297">
        <v>7192</v>
      </c>
      <c r="S22" s="297">
        <v>3508</v>
      </c>
      <c r="T22" s="297">
        <v>31084</v>
      </c>
      <c r="U22" s="297">
        <v>25849</v>
      </c>
      <c r="V22" s="297">
        <v>5235</v>
      </c>
    </row>
  </sheetData>
  <mergeCells count="9">
    <mergeCell ref="A1:J1"/>
    <mergeCell ref="A3:A4"/>
    <mergeCell ref="B3:D3"/>
    <mergeCell ref="E3:G3"/>
    <mergeCell ref="H3:J3"/>
    <mergeCell ref="K1:V1"/>
    <mergeCell ref="N3:P3"/>
    <mergeCell ref="Q3:S3"/>
    <mergeCell ref="T3:V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U30"/>
  <sheetViews>
    <sheetView workbookViewId="0" topLeftCell="A1">
      <pane xSplit="1" ySplit="5" topLeftCell="B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A1" sqref="A1:K1"/>
    </sheetView>
  </sheetViews>
  <sheetFormatPr defaultColWidth="9.140625" defaultRowHeight="12"/>
  <cols>
    <col min="1" max="1" width="8.57421875" style="28" customWidth="1"/>
    <col min="2" max="2" width="9.57421875" style="28" customWidth="1"/>
    <col min="3" max="6" width="7.7109375" style="28" customWidth="1"/>
    <col min="7" max="7" width="8.7109375" style="28" customWidth="1"/>
    <col min="8" max="8" width="8.57421875" style="28" customWidth="1"/>
    <col min="9" max="11" width="8.7109375" style="28" customWidth="1"/>
    <col min="12" max="13" width="12.7109375" style="28" customWidth="1"/>
    <col min="14" max="14" width="8.8515625" style="28" customWidth="1"/>
    <col min="15" max="17" width="8.421875" style="28" customWidth="1"/>
    <col min="18" max="20" width="7.7109375" style="28" customWidth="1"/>
    <col min="21" max="21" width="10.7109375" style="28" customWidth="1"/>
    <col min="22" max="16384" width="10.28125" style="28" customWidth="1"/>
  </cols>
  <sheetData>
    <row r="1" spans="1:21" ht="14.25">
      <c r="A1" s="332" t="s">
        <v>269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65" t="s">
        <v>236</v>
      </c>
      <c r="M1" s="65"/>
      <c r="N1" s="65"/>
      <c r="O1" s="65"/>
      <c r="P1" s="65"/>
      <c r="Q1" s="65"/>
      <c r="R1" s="65"/>
      <c r="S1" s="65"/>
      <c r="T1" s="65"/>
      <c r="U1" s="65"/>
    </row>
    <row r="2" spans="1:21" ht="25.5" customHeight="1" thickBot="1">
      <c r="A2" s="66" t="s">
        <v>174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 t="s">
        <v>148</v>
      </c>
    </row>
    <row r="3" spans="1:21" ht="25.5" customHeight="1" thickTop="1">
      <c r="A3" s="358" t="s">
        <v>95</v>
      </c>
      <c r="B3" s="329" t="s">
        <v>96</v>
      </c>
      <c r="C3" s="340"/>
      <c r="D3" s="340"/>
      <c r="E3" s="340"/>
      <c r="F3" s="341"/>
      <c r="G3" s="69" t="s">
        <v>97</v>
      </c>
      <c r="H3" s="70" t="s">
        <v>98</v>
      </c>
      <c r="I3" s="329" t="s">
        <v>99</v>
      </c>
      <c r="J3" s="340"/>
      <c r="K3" s="341"/>
      <c r="L3" s="69" t="s">
        <v>116</v>
      </c>
      <c r="M3" s="70" t="s">
        <v>117</v>
      </c>
      <c r="N3" s="71" t="s">
        <v>118</v>
      </c>
      <c r="O3" s="329" t="s">
        <v>119</v>
      </c>
      <c r="P3" s="340"/>
      <c r="Q3" s="340"/>
      <c r="R3" s="340"/>
      <c r="S3" s="340"/>
      <c r="T3" s="341"/>
      <c r="U3" s="377" t="s">
        <v>149</v>
      </c>
    </row>
    <row r="4" spans="1:21" ht="25.5" customHeight="1">
      <c r="A4" s="359"/>
      <c r="B4" s="344" t="s">
        <v>100</v>
      </c>
      <c r="C4" s="355" t="s">
        <v>101</v>
      </c>
      <c r="D4" s="357"/>
      <c r="E4" s="355" t="s">
        <v>102</v>
      </c>
      <c r="F4" s="357"/>
      <c r="G4" s="72" t="s">
        <v>103</v>
      </c>
      <c r="H4" s="73" t="s">
        <v>145</v>
      </c>
      <c r="I4" s="344" t="s">
        <v>100</v>
      </c>
      <c r="J4" s="355" t="s">
        <v>104</v>
      </c>
      <c r="K4" s="357"/>
      <c r="L4" s="76" t="s">
        <v>120</v>
      </c>
      <c r="M4" s="74" t="s">
        <v>121</v>
      </c>
      <c r="N4" s="75" t="s">
        <v>122</v>
      </c>
      <c r="O4" s="76" t="s">
        <v>430</v>
      </c>
      <c r="P4" s="355" t="s">
        <v>123</v>
      </c>
      <c r="Q4" s="357"/>
      <c r="R4" s="344" t="s">
        <v>124</v>
      </c>
      <c r="S4" s="344" t="s">
        <v>125</v>
      </c>
      <c r="T4" s="344" t="s">
        <v>126</v>
      </c>
      <c r="U4" s="378"/>
    </row>
    <row r="5" spans="1:21" ht="25.5" customHeight="1">
      <c r="A5" s="360"/>
      <c r="B5" s="363"/>
      <c r="C5" s="77" t="s">
        <v>105</v>
      </c>
      <c r="D5" s="77" t="s">
        <v>106</v>
      </c>
      <c r="E5" s="77" t="s">
        <v>105</v>
      </c>
      <c r="F5" s="77" t="s">
        <v>106</v>
      </c>
      <c r="G5" s="78"/>
      <c r="H5" s="79"/>
      <c r="I5" s="363"/>
      <c r="J5" s="77" t="s">
        <v>107</v>
      </c>
      <c r="K5" s="80" t="s">
        <v>108</v>
      </c>
      <c r="L5" s="315"/>
      <c r="M5" s="79"/>
      <c r="N5" s="81"/>
      <c r="O5" s="312" t="s">
        <v>431</v>
      </c>
      <c r="P5" s="82" t="s">
        <v>127</v>
      </c>
      <c r="Q5" s="83" t="s">
        <v>128</v>
      </c>
      <c r="R5" s="363"/>
      <c r="S5" s="363"/>
      <c r="T5" s="363"/>
      <c r="U5" s="379"/>
    </row>
    <row r="6" spans="1:21" ht="21" customHeight="1" hidden="1">
      <c r="A6" s="84" t="s">
        <v>172</v>
      </c>
      <c r="B6" s="85">
        <v>17.4</v>
      </c>
      <c r="C6" s="86">
        <v>22</v>
      </c>
      <c r="D6" s="86">
        <v>36.3</v>
      </c>
      <c r="E6" s="86">
        <v>13.1</v>
      </c>
      <c r="F6" s="86">
        <v>-4.1</v>
      </c>
      <c r="G6" s="103">
        <v>72</v>
      </c>
      <c r="H6" s="86">
        <v>6</v>
      </c>
      <c r="I6" s="86">
        <v>2.9</v>
      </c>
      <c r="J6" s="86">
        <v>16.9</v>
      </c>
      <c r="K6" s="88" t="s">
        <v>151</v>
      </c>
      <c r="L6" s="156">
        <v>2098</v>
      </c>
      <c r="M6" s="156">
        <v>2161.3</v>
      </c>
      <c r="N6" s="92">
        <v>49</v>
      </c>
      <c r="O6" s="92">
        <v>127</v>
      </c>
      <c r="P6" s="92">
        <v>51</v>
      </c>
      <c r="Q6" s="92">
        <v>119</v>
      </c>
      <c r="R6" s="162">
        <v>0</v>
      </c>
      <c r="S6" s="92">
        <v>5</v>
      </c>
      <c r="T6" s="92">
        <v>20</v>
      </c>
      <c r="U6" s="92">
        <v>22</v>
      </c>
    </row>
    <row r="7" spans="1:21" ht="21" customHeight="1" hidden="1">
      <c r="A7" s="71" t="s">
        <v>307</v>
      </c>
      <c r="B7" s="85">
        <v>19.2</v>
      </c>
      <c r="C7" s="86">
        <v>23.7</v>
      </c>
      <c r="D7" s="86">
        <v>37.9</v>
      </c>
      <c r="E7" s="86">
        <v>15.3</v>
      </c>
      <c r="F7" s="86">
        <v>-3.7</v>
      </c>
      <c r="G7" s="103">
        <v>75</v>
      </c>
      <c r="H7" s="86">
        <v>6.5</v>
      </c>
      <c r="I7" s="86">
        <v>2.7</v>
      </c>
      <c r="J7" s="86">
        <v>13.9</v>
      </c>
      <c r="K7" s="88" t="s">
        <v>152</v>
      </c>
      <c r="L7" s="158">
        <v>2681</v>
      </c>
      <c r="M7" s="89" t="s">
        <v>153</v>
      </c>
      <c r="N7" s="90" t="s">
        <v>154</v>
      </c>
      <c r="O7" s="92">
        <v>134</v>
      </c>
      <c r="P7" s="92">
        <v>43</v>
      </c>
      <c r="Q7" s="92">
        <v>137</v>
      </c>
      <c r="R7" s="92">
        <v>2</v>
      </c>
      <c r="S7" s="92">
        <v>5</v>
      </c>
      <c r="T7" s="92">
        <v>30</v>
      </c>
      <c r="U7" s="92">
        <v>13</v>
      </c>
    </row>
    <row r="8" spans="1:21" ht="21" customHeight="1">
      <c r="A8" s="71" t="s">
        <v>350</v>
      </c>
      <c r="B8" s="85">
        <v>17.9</v>
      </c>
      <c r="C8" s="86">
        <v>22.8</v>
      </c>
      <c r="D8" s="86">
        <v>35.5</v>
      </c>
      <c r="E8" s="86">
        <v>13.8</v>
      </c>
      <c r="F8" s="86">
        <v>-2.6</v>
      </c>
      <c r="G8" s="103">
        <v>72</v>
      </c>
      <c r="H8" s="86">
        <v>6.2</v>
      </c>
      <c r="I8" s="86">
        <v>2.9</v>
      </c>
      <c r="J8" s="86">
        <v>15.2</v>
      </c>
      <c r="K8" s="88" t="s">
        <v>151</v>
      </c>
      <c r="L8" s="157">
        <v>3091.5</v>
      </c>
      <c r="M8" s="157">
        <v>1942.3</v>
      </c>
      <c r="N8" s="92">
        <v>44</v>
      </c>
      <c r="O8" s="92">
        <v>132</v>
      </c>
      <c r="P8" s="92">
        <v>55</v>
      </c>
      <c r="Q8" s="92">
        <v>136</v>
      </c>
      <c r="R8" s="92">
        <v>1</v>
      </c>
      <c r="S8" s="92">
        <v>3</v>
      </c>
      <c r="T8" s="92">
        <v>25</v>
      </c>
      <c r="U8" s="92">
        <v>4</v>
      </c>
    </row>
    <row r="9" spans="1:21" ht="21" customHeight="1">
      <c r="A9" s="71">
        <v>12</v>
      </c>
      <c r="B9" s="85">
        <v>17.9</v>
      </c>
      <c r="C9" s="86">
        <v>22.5</v>
      </c>
      <c r="D9" s="86">
        <v>36.6</v>
      </c>
      <c r="E9" s="86">
        <v>13.9</v>
      </c>
      <c r="F9" s="86">
        <v>-2.8</v>
      </c>
      <c r="G9" s="103">
        <v>72</v>
      </c>
      <c r="H9" s="86">
        <v>6.1</v>
      </c>
      <c r="I9" s="86">
        <v>3</v>
      </c>
      <c r="J9" s="86">
        <v>13.7</v>
      </c>
      <c r="K9" s="88" t="s">
        <v>173</v>
      </c>
      <c r="L9" s="157">
        <v>2594</v>
      </c>
      <c r="M9" s="157">
        <v>2105.2</v>
      </c>
      <c r="N9" s="92">
        <v>47</v>
      </c>
      <c r="O9" s="92">
        <v>126</v>
      </c>
      <c r="P9" s="92">
        <v>49</v>
      </c>
      <c r="Q9" s="92">
        <v>128</v>
      </c>
      <c r="R9" s="92">
        <v>1</v>
      </c>
      <c r="S9" s="92">
        <v>9</v>
      </c>
      <c r="T9" s="92">
        <v>21</v>
      </c>
      <c r="U9" s="92">
        <v>19</v>
      </c>
    </row>
    <row r="10" spans="1:21" ht="21" customHeight="1">
      <c r="A10" s="71">
        <v>13</v>
      </c>
      <c r="B10" s="85">
        <v>17.7</v>
      </c>
      <c r="C10" s="86">
        <v>22.3</v>
      </c>
      <c r="D10" s="86">
        <v>36.2</v>
      </c>
      <c r="E10" s="86">
        <v>13.5</v>
      </c>
      <c r="F10" s="86">
        <v>-2.4</v>
      </c>
      <c r="G10" s="103">
        <v>72</v>
      </c>
      <c r="H10" s="86">
        <v>5.8</v>
      </c>
      <c r="I10" s="86">
        <v>3.2</v>
      </c>
      <c r="J10" s="86">
        <v>14.4</v>
      </c>
      <c r="K10" s="88" t="s">
        <v>313</v>
      </c>
      <c r="L10" s="157">
        <v>2650.5</v>
      </c>
      <c r="M10" s="157">
        <v>2079.3</v>
      </c>
      <c r="N10" s="92">
        <v>47</v>
      </c>
      <c r="O10" s="92">
        <v>128</v>
      </c>
      <c r="P10" s="92">
        <v>54</v>
      </c>
      <c r="Q10" s="92">
        <v>117</v>
      </c>
      <c r="R10" s="92">
        <v>5</v>
      </c>
      <c r="S10" s="92">
        <v>8</v>
      </c>
      <c r="T10" s="92">
        <v>22</v>
      </c>
      <c r="U10" s="92">
        <v>16</v>
      </c>
    </row>
    <row r="11" spans="1:21" s="277" customFormat="1" ht="21" customHeight="1">
      <c r="A11" s="278" t="s">
        <v>348</v>
      </c>
      <c r="B11" s="274">
        <v>18</v>
      </c>
      <c r="C11" s="194">
        <v>22.5</v>
      </c>
      <c r="D11" s="194">
        <v>36.7</v>
      </c>
      <c r="E11" s="194">
        <v>13.8</v>
      </c>
      <c r="F11" s="194">
        <v>-1.1</v>
      </c>
      <c r="G11" s="104">
        <v>71</v>
      </c>
      <c r="H11" s="194">
        <v>6</v>
      </c>
      <c r="I11" s="194">
        <v>3.2</v>
      </c>
      <c r="J11" s="194">
        <v>14.9</v>
      </c>
      <c r="K11" s="93" t="s">
        <v>346</v>
      </c>
      <c r="L11" s="158">
        <v>1789.5</v>
      </c>
      <c r="M11" s="158">
        <v>2085.7</v>
      </c>
      <c r="N11" s="103">
        <v>47</v>
      </c>
      <c r="O11" s="275">
        <v>124</v>
      </c>
      <c r="P11" s="275">
        <v>54</v>
      </c>
      <c r="Q11" s="275">
        <v>120</v>
      </c>
      <c r="R11" s="92" t="s">
        <v>347</v>
      </c>
      <c r="S11" s="276">
        <v>6</v>
      </c>
      <c r="T11" s="275">
        <v>15</v>
      </c>
      <c r="U11" s="275">
        <v>12</v>
      </c>
    </row>
    <row r="12" spans="1:21" s="277" customFormat="1" ht="21" customHeight="1">
      <c r="A12" s="278" t="s">
        <v>359</v>
      </c>
      <c r="B12" s="274">
        <v>18</v>
      </c>
      <c r="C12" s="194">
        <v>22.4</v>
      </c>
      <c r="D12" s="194">
        <v>36</v>
      </c>
      <c r="E12" s="194">
        <v>13.8</v>
      </c>
      <c r="F12" s="194">
        <v>-2.4</v>
      </c>
      <c r="G12" s="104">
        <v>72</v>
      </c>
      <c r="H12" s="194">
        <v>6</v>
      </c>
      <c r="I12" s="194">
        <v>3.3</v>
      </c>
      <c r="J12" s="194">
        <v>15.9</v>
      </c>
      <c r="K12" s="93" t="s">
        <v>360</v>
      </c>
      <c r="L12" s="158">
        <v>2700.5</v>
      </c>
      <c r="M12" s="158">
        <v>2108.2</v>
      </c>
      <c r="N12" s="103">
        <v>48</v>
      </c>
      <c r="O12" s="275">
        <v>128</v>
      </c>
      <c r="P12" s="275">
        <v>56</v>
      </c>
      <c r="Q12" s="275">
        <v>130</v>
      </c>
      <c r="R12" s="92">
        <v>3</v>
      </c>
      <c r="S12" s="276">
        <v>9</v>
      </c>
      <c r="T12" s="275">
        <v>20</v>
      </c>
      <c r="U12" s="275">
        <v>6</v>
      </c>
    </row>
    <row r="13" spans="1:21" s="30" customFormat="1" ht="21" customHeight="1">
      <c r="A13" s="248">
        <v>16</v>
      </c>
      <c r="B13" s="153">
        <v>18.2</v>
      </c>
      <c r="C13" s="154">
        <v>23</v>
      </c>
      <c r="D13" s="154">
        <v>37.1</v>
      </c>
      <c r="E13" s="154">
        <v>14</v>
      </c>
      <c r="F13" s="292">
        <v>-2.9</v>
      </c>
      <c r="G13" s="155">
        <v>72</v>
      </c>
      <c r="H13" s="154">
        <v>5.5</v>
      </c>
      <c r="I13" s="154">
        <v>3.3</v>
      </c>
      <c r="J13" s="154">
        <v>21.4</v>
      </c>
      <c r="K13" s="99" t="s">
        <v>361</v>
      </c>
      <c r="L13" s="159">
        <v>3064</v>
      </c>
      <c r="M13" s="159">
        <v>2284.2</v>
      </c>
      <c r="N13" s="160">
        <v>51</v>
      </c>
      <c r="O13" s="161">
        <v>124</v>
      </c>
      <c r="P13" s="161">
        <v>67</v>
      </c>
      <c r="Q13" s="161">
        <v>92</v>
      </c>
      <c r="R13" s="256">
        <v>2</v>
      </c>
      <c r="S13" s="257">
        <v>17</v>
      </c>
      <c r="T13" s="161">
        <v>24</v>
      </c>
      <c r="U13" s="161">
        <v>12</v>
      </c>
    </row>
    <row r="14" spans="1:21" ht="15" customHeight="1">
      <c r="A14" s="100"/>
      <c r="B14" s="85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7"/>
    </row>
    <row r="15" spans="1:21" ht="21" customHeight="1">
      <c r="A15" s="71" t="s">
        <v>109</v>
      </c>
      <c r="B15" s="85">
        <v>6.9</v>
      </c>
      <c r="C15" s="86">
        <v>12.6</v>
      </c>
      <c r="D15" s="86">
        <v>17.2</v>
      </c>
      <c r="E15" s="86">
        <v>1.7</v>
      </c>
      <c r="F15" s="86">
        <v>-2.9</v>
      </c>
      <c r="G15" s="103" t="s">
        <v>443</v>
      </c>
      <c r="H15" s="86">
        <v>4.3</v>
      </c>
      <c r="I15" s="86">
        <v>3.3</v>
      </c>
      <c r="J15" s="86">
        <v>12.5</v>
      </c>
      <c r="K15" s="88" t="s">
        <v>173</v>
      </c>
      <c r="L15" s="91">
        <v>33</v>
      </c>
      <c r="M15" s="91">
        <v>209.9</v>
      </c>
      <c r="N15" s="92">
        <v>66</v>
      </c>
      <c r="O15" s="92">
        <v>3</v>
      </c>
      <c r="P15" s="92">
        <v>6</v>
      </c>
      <c r="Q15" s="92">
        <v>2</v>
      </c>
      <c r="R15" s="162">
        <v>0</v>
      </c>
      <c r="S15" s="92">
        <v>1</v>
      </c>
      <c r="T15" s="162">
        <v>0</v>
      </c>
      <c r="U15" s="162">
        <v>0</v>
      </c>
    </row>
    <row r="16" spans="1:21" ht="21" customHeight="1">
      <c r="A16" s="71">
        <v>2</v>
      </c>
      <c r="B16" s="85">
        <v>9.7</v>
      </c>
      <c r="C16" s="86">
        <v>16</v>
      </c>
      <c r="D16" s="86">
        <v>22.8</v>
      </c>
      <c r="E16" s="86">
        <v>3.9</v>
      </c>
      <c r="F16" s="86">
        <v>-0.9</v>
      </c>
      <c r="G16" s="103">
        <v>59</v>
      </c>
      <c r="H16" s="86">
        <v>3.5</v>
      </c>
      <c r="I16" s="86">
        <v>4</v>
      </c>
      <c r="J16" s="86">
        <v>15.2</v>
      </c>
      <c r="K16" s="88" t="s">
        <v>362</v>
      </c>
      <c r="L16" s="91">
        <v>14</v>
      </c>
      <c r="M16" s="91">
        <v>194.3</v>
      </c>
      <c r="N16" s="92">
        <v>61</v>
      </c>
      <c r="O16" s="92">
        <v>2</v>
      </c>
      <c r="P16" s="92">
        <v>13</v>
      </c>
      <c r="Q16" s="92">
        <v>3</v>
      </c>
      <c r="R16" s="162">
        <v>0</v>
      </c>
      <c r="S16" s="162">
        <v>0</v>
      </c>
      <c r="T16" s="162">
        <v>0</v>
      </c>
      <c r="U16" s="162">
        <v>0</v>
      </c>
    </row>
    <row r="17" spans="1:21" ht="21" customHeight="1">
      <c r="A17" s="71">
        <v>3</v>
      </c>
      <c r="B17" s="85">
        <v>12.2</v>
      </c>
      <c r="C17" s="86">
        <v>17.3</v>
      </c>
      <c r="D17" s="86">
        <v>23.5</v>
      </c>
      <c r="E17" s="86">
        <v>7</v>
      </c>
      <c r="F17" s="86">
        <v>-0.9</v>
      </c>
      <c r="G17" s="103">
        <v>67</v>
      </c>
      <c r="H17" s="86">
        <v>5.9</v>
      </c>
      <c r="I17" s="86">
        <v>3.2</v>
      </c>
      <c r="J17" s="86">
        <v>12.9</v>
      </c>
      <c r="K17" s="88" t="s">
        <v>362</v>
      </c>
      <c r="L17" s="91">
        <v>159.5</v>
      </c>
      <c r="M17" s="91">
        <v>173.6</v>
      </c>
      <c r="N17" s="92">
        <v>47</v>
      </c>
      <c r="O17" s="92">
        <v>13</v>
      </c>
      <c r="P17" s="92">
        <v>5</v>
      </c>
      <c r="Q17" s="92">
        <v>7</v>
      </c>
      <c r="R17" s="162">
        <v>0</v>
      </c>
      <c r="S17" s="92">
        <v>2</v>
      </c>
      <c r="T17" s="162">
        <v>0</v>
      </c>
      <c r="U17" s="92">
        <v>1</v>
      </c>
    </row>
    <row r="18" spans="1:21" ht="21" customHeight="1">
      <c r="A18" s="71">
        <v>4</v>
      </c>
      <c r="B18" s="85">
        <v>17</v>
      </c>
      <c r="C18" s="86">
        <v>22.1</v>
      </c>
      <c r="D18" s="86">
        <v>31.7</v>
      </c>
      <c r="E18" s="86">
        <v>11.8</v>
      </c>
      <c r="F18" s="86">
        <v>3.9</v>
      </c>
      <c r="G18" s="103">
        <v>67</v>
      </c>
      <c r="H18" s="86">
        <v>5.2</v>
      </c>
      <c r="I18" s="86">
        <v>2.8</v>
      </c>
      <c r="J18" s="86">
        <v>14.1</v>
      </c>
      <c r="K18" s="88" t="s">
        <v>362</v>
      </c>
      <c r="L18" s="91">
        <v>136</v>
      </c>
      <c r="M18" s="91">
        <v>221.9</v>
      </c>
      <c r="N18" s="92">
        <v>57</v>
      </c>
      <c r="O18" s="92">
        <v>9</v>
      </c>
      <c r="P18" s="92">
        <v>6</v>
      </c>
      <c r="Q18" s="92">
        <v>5</v>
      </c>
      <c r="R18" s="162">
        <v>0</v>
      </c>
      <c r="S18" s="92">
        <v>2</v>
      </c>
      <c r="T18" s="92">
        <v>1</v>
      </c>
      <c r="U18" s="92">
        <v>2</v>
      </c>
    </row>
    <row r="19" spans="1:21" ht="21" customHeight="1">
      <c r="A19" s="71">
        <v>5</v>
      </c>
      <c r="B19" s="85">
        <v>20.7</v>
      </c>
      <c r="C19" s="86">
        <v>24.9</v>
      </c>
      <c r="D19" s="86">
        <v>34.2</v>
      </c>
      <c r="E19" s="86">
        <v>16.8</v>
      </c>
      <c r="F19" s="86">
        <v>12.1</v>
      </c>
      <c r="G19" s="103">
        <v>76</v>
      </c>
      <c r="H19" s="86">
        <v>7.3</v>
      </c>
      <c r="I19" s="86">
        <v>3.6</v>
      </c>
      <c r="J19" s="86">
        <v>9.8</v>
      </c>
      <c r="K19" s="88" t="s">
        <v>363</v>
      </c>
      <c r="L19" s="91">
        <v>222</v>
      </c>
      <c r="M19" s="91">
        <v>143.2</v>
      </c>
      <c r="N19" s="92">
        <v>34</v>
      </c>
      <c r="O19" s="92">
        <v>11</v>
      </c>
      <c r="P19" s="92">
        <v>3</v>
      </c>
      <c r="Q19" s="92">
        <v>15</v>
      </c>
      <c r="R19" s="162">
        <v>0</v>
      </c>
      <c r="S19" s="92">
        <v>3</v>
      </c>
      <c r="T19" s="92">
        <v>2</v>
      </c>
      <c r="U19" s="162">
        <v>0</v>
      </c>
    </row>
    <row r="20" spans="1:21" ht="21" customHeight="1">
      <c r="A20" s="71">
        <v>6</v>
      </c>
      <c r="B20" s="85">
        <v>24.1</v>
      </c>
      <c r="C20" s="86">
        <v>27.6</v>
      </c>
      <c r="D20" s="86">
        <v>33.9</v>
      </c>
      <c r="E20" s="86">
        <v>20.9</v>
      </c>
      <c r="F20" s="86">
        <v>15.8</v>
      </c>
      <c r="G20" s="103">
        <v>77</v>
      </c>
      <c r="H20" s="86">
        <v>7.7</v>
      </c>
      <c r="I20" s="86">
        <v>3.3</v>
      </c>
      <c r="J20" s="86">
        <v>14.3</v>
      </c>
      <c r="K20" s="88" t="s">
        <v>364</v>
      </c>
      <c r="L20" s="91">
        <v>289.5</v>
      </c>
      <c r="M20" s="91">
        <v>169.5</v>
      </c>
      <c r="N20" s="92">
        <v>40</v>
      </c>
      <c r="O20" s="92">
        <v>16</v>
      </c>
      <c r="P20" s="92">
        <v>1</v>
      </c>
      <c r="Q20" s="92">
        <v>13</v>
      </c>
      <c r="R20" s="162">
        <v>0</v>
      </c>
      <c r="S20" s="92">
        <v>1</v>
      </c>
      <c r="T20" s="92">
        <v>0</v>
      </c>
      <c r="U20" s="162">
        <v>0</v>
      </c>
    </row>
    <row r="21" spans="1:21" ht="21" customHeight="1">
      <c r="A21" s="71">
        <v>7</v>
      </c>
      <c r="B21" s="85">
        <v>28.9</v>
      </c>
      <c r="C21" s="86">
        <v>33.4</v>
      </c>
      <c r="D21" s="86">
        <v>37.1</v>
      </c>
      <c r="E21" s="86">
        <v>25.1</v>
      </c>
      <c r="F21" s="86">
        <v>22.4</v>
      </c>
      <c r="G21" s="103">
        <v>70</v>
      </c>
      <c r="H21" s="86">
        <v>4.4</v>
      </c>
      <c r="I21" s="86">
        <v>3.7</v>
      </c>
      <c r="J21" s="86">
        <v>10.9</v>
      </c>
      <c r="K21" s="88" t="s">
        <v>363</v>
      </c>
      <c r="L21" s="91">
        <v>159</v>
      </c>
      <c r="M21" s="91">
        <v>301.7</v>
      </c>
      <c r="N21" s="92">
        <v>70</v>
      </c>
      <c r="O21" s="92">
        <v>6</v>
      </c>
      <c r="P21" s="92">
        <v>5</v>
      </c>
      <c r="Q21" s="92">
        <v>3</v>
      </c>
      <c r="R21" s="162">
        <v>0</v>
      </c>
      <c r="S21" s="162">
        <v>0</v>
      </c>
      <c r="T21" s="92">
        <v>4</v>
      </c>
      <c r="U21" s="92">
        <v>1</v>
      </c>
    </row>
    <row r="22" spans="1:21" ht="21" customHeight="1">
      <c r="A22" s="71">
        <v>8</v>
      </c>
      <c r="B22" s="85">
        <v>27.7</v>
      </c>
      <c r="C22" s="86">
        <v>31.2</v>
      </c>
      <c r="D22" s="86">
        <v>34.8</v>
      </c>
      <c r="E22" s="86">
        <v>24.8</v>
      </c>
      <c r="F22" s="86">
        <v>23.1</v>
      </c>
      <c r="G22" s="103">
        <v>79</v>
      </c>
      <c r="H22" s="86">
        <v>6.9</v>
      </c>
      <c r="I22" s="86">
        <v>3.3</v>
      </c>
      <c r="J22" s="86">
        <v>21.4</v>
      </c>
      <c r="K22" s="88" t="s">
        <v>365</v>
      </c>
      <c r="L22" s="91">
        <v>467</v>
      </c>
      <c r="M22" s="91">
        <v>175.7</v>
      </c>
      <c r="N22" s="92">
        <v>43</v>
      </c>
      <c r="O22" s="92">
        <v>16</v>
      </c>
      <c r="P22" s="97">
        <v>0</v>
      </c>
      <c r="Q22" s="92">
        <v>9</v>
      </c>
      <c r="R22" s="162">
        <v>0</v>
      </c>
      <c r="S22" s="92">
        <v>1</v>
      </c>
      <c r="T22" s="92">
        <v>6</v>
      </c>
      <c r="U22" s="162">
        <v>0</v>
      </c>
    </row>
    <row r="23" spans="1:21" ht="21" customHeight="1">
      <c r="A23" s="71">
        <v>9</v>
      </c>
      <c r="B23" s="85">
        <v>25.4</v>
      </c>
      <c r="C23" s="86">
        <v>29</v>
      </c>
      <c r="D23" s="86">
        <v>33.3</v>
      </c>
      <c r="E23" s="86">
        <v>22.5</v>
      </c>
      <c r="F23" s="86">
        <v>16.9</v>
      </c>
      <c r="G23" s="103">
        <v>82</v>
      </c>
      <c r="H23" s="86">
        <v>7.7</v>
      </c>
      <c r="I23" s="86">
        <v>3.3</v>
      </c>
      <c r="J23" s="86">
        <v>19.5</v>
      </c>
      <c r="K23" s="88" t="s">
        <v>366</v>
      </c>
      <c r="L23" s="91">
        <v>551.5</v>
      </c>
      <c r="M23" s="91">
        <v>105.4</v>
      </c>
      <c r="N23" s="92">
        <v>28</v>
      </c>
      <c r="O23" s="92">
        <v>21</v>
      </c>
      <c r="P23" s="92">
        <v>3</v>
      </c>
      <c r="Q23" s="92">
        <v>16</v>
      </c>
      <c r="R23" s="162">
        <v>0</v>
      </c>
      <c r="S23" s="92">
        <v>2</v>
      </c>
      <c r="T23" s="92">
        <v>7</v>
      </c>
      <c r="U23" s="92">
        <v>2</v>
      </c>
    </row>
    <row r="24" spans="1:21" ht="21" customHeight="1">
      <c r="A24" s="71">
        <v>10</v>
      </c>
      <c r="B24" s="85">
        <v>19.9</v>
      </c>
      <c r="C24" s="86">
        <v>24.4</v>
      </c>
      <c r="D24" s="86">
        <v>28.5</v>
      </c>
      <c r="E24" s="86">
        <v>15.7</v>
      </c>
      <c r="F24" s="86">
        <v>8.8</v>
      </c>
      <c r="G24" s="103">
        <v>74</v>
      </c>
      <c r="H24" s="86">
        <v>4.9</v>
      </c>
      <c r="I24" s="86">
        <v>2.8</v>
      </c>
      <c r="J24" s="86">
        <v>16.9</v>
      </c>
      <c r="K24" s="88" t="s">
        <v>367</v>
      </c>
      <c r="L24" s="91">
        <v>615.5</v>
      </c>
      <c r="M24" s="91">
        <v>197.4</v>
      </c>
      <c r="N24" s="92">
        <v>56</v>
      </c>
      <c r="O24" s="92">
        <v>12</v>
      </c>
      <c r="P24" s="97">
        <v>10</v>
      </c>
      <c r="Q24" s="92">
        <v>10</v>
      </c>
      <c r="R24" s="162">
        <v>0</v>
      </c>
      <c r="S24" s="162">
        <v>0</v>
      </c>
      <c r="T24" s="92">
        <v>2</v>
      </c>
      <c r="U24" s="162">
        <v>0</v>
      </c>
    </row>
    <row r="25" spans="1:21" ht="21" customHeight="1">
      <c r="A25" s="71">
        <v>11</v>
      </c>
      <c r="B25" s="85">
        <v>15.2</v>
      </c>
      <c r="C25" s="86">
        <v>20.8</v>
      </c>
      <c r="D25" s="86">
        <v>27.4</v>
      </c>
      <c r="E25" s="86">
        <v>10.6</v>
      </c>
      <c r="F25" s="86">
        <v>5.4</v>
      </c>
      <c r="G25" s="103">
        <v>73</v>
      </c>
      <c r="H25" s="86">
        <v>3.6</v>
      </c>
      <c r="I25" s="86">
        <v>2.9</v>
      </c>
      <c r="J25" s="86">
        <v>9.2</v>
      </c>
      <c r="K25" s="88" t="s">
        <v>368</v>
      </c>
      <c r="L25" s="91">
        <v>254.5</v>
      </c>
      <c r="M25" s="91">
        <v>212.9</v>
      </c>
      <c r="N25" s="92">
        <v>68</v>
      </c>
      <c r="O25" s="92">
        <v>8</v>
      </c>
      <c r="P25" s="92">
        <v>11</v>
      </c>
      <c r="Q25" s="92">
        <v>4</v>
      </c>
      <c r="R25" s="162">
        <v>0</v>
      </c>
      <c r="S25" s="92">
        <v>1</v>
      </c>
      <c r="T25" s="92">
        <v>2</v>
      </c>
      <c r="U25" s="92">
        <v>2</v>
      </c>
    </row>
    <row r="26" spans="1:21" ht="21" customHeight="1">
      <c r="A26" s="93">
        <v>12</v>
      </c>
      <c r="B26" s="85">
        <v>11.1</v>
      </c>
      <c r="C26" s="94">
        <v>16.7</v>
      </c>
      <c r="D26" s="94">
        <v>22.8</v>
      </c>
      <c r="E26" s="94">
        <v>6.6</v>
      </c>
      <c r="F26" s="86">
        <v>1.3</v>
      </c>
      <c r="G26" s="104">
        <v>72</v>
      </c>
      <c r="H26" s="94">
        <v>5</v>
      </c>
      <c r="I26" s="94">
        <v>3.3</v>
      </c>
      <c r="J26" s="94">
        <v>15.5</v>
      </c>
      <c r="K26" s="88" t="s">
        <v>362</v>
      </c>
      <c r="L26" s="96">
        <v>162.5</v>
      </c>
      <c r="M26" s="96">
        <v>178.7</v>
      </c>
      <c r="N26" s="97">
        <v>57</v>
      </c>
      <c r="O26" s="97">
        <v>7</v>
      </c>
      <c r="P26" s="97">
        <v>4</v>
      </c>
      <c r="Q26" s="97">
        <v>5</v>
      </c>
      <c r="R26" s="162">
        <v>0</v>
      </c>
      <c r="S26" s="92">
        <v>4</v>
      </c>
      <c r="T26" s="162">
        <v>0</v>
      </c>
      <c r="U26" s="92">
        <v>4</v>
      </c>
    </row>
    <row r="27" spans="1:21" s="270" customFormat="1" ht="12" customHeight="1">
      <c r="A27" s="177"/>
      <c r="B27" s="177" t="s">
        <v>336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 t="s">
        <v>337</v>
      </c>
      <c r="M27" s="269"/>
      <c r="N27" s="269"/>
      <c r="O27" s="269"/>
      <c r="P27" s="269"/>
      <c r="Q27" s="269"/>
      <c r="R27" s="269"/>
      <c r="S27" s="269"/>
      <c r="T27" s="269"/>
      <c r="U27" s="269"/>
    </row>
    <row r="28" spans="1:21" s="270" customFormat="1" ht="12" customHeight="1">
      <c r="A28" s="197"/>
      <c r="B28" s="197" t="s">
        <v>426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 t="s">
        <v>429</v>
      </c>
      <c r="M28" s="271"/>
      <c r="N28" s="271"/>
      <c r="O28" s="271"/>
      <c r="P28" s="271"/>
      <c r="Q28" s="271"/>
      <c r="R28" s="271"/>
      <c r="S28" s="271"/>
      <c r="T28" s="271"/>
      <c r="U28" s="271"/>
    </row>
    <row r="29" spans="1:21" s="270" customFormat="1" ht="12" customHeight="1">
      <c r="A29" s="197"/>
      <c r="B29" s="197" t="s">
        <v>427</v>
      </c>
      <c r="C29" s="197"/>
      <c r="D29" s="197"/>
      <c r="E29" s="197"/>
      <c r="F29" s="197"/>
      <c r="G29" s="197"/>
      <c r="H29" s="197"/>
      <c r="I29" s="197"/>
      <c r="J29" s="197"/>
      <c r="K29" s="197"/>
      <c r="M29" s="271"/>
      <c r="N29" s="271"/>
      <c r="O29" s="271"/>
      <c r="P29" s="271"/>
      <c r="Q29" s="271"/>
      <c r="R29" s="271"/>
      <c r="S29" s="271"/>
      <c r="T29" s="271"/>
      <c r="U29" s="271"/>
    </row>
    <row r="30" spans="1:21" s="270" customFormat="1" ht="12" customHeight="1">
      <c r="A30" s="197"/>
      <c r="B30" s="197" t="s">
        <v>428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271"/>
      <c r="M30" s="271"/>
      <c r="N30" s="271"/>
      <c r="O30" s="271"/>
      <c r="P30" s="271"/>
      <c r="Q30" s="271"/>
      <c r="R30" s="271"/>
      <c r="S30" s="271"/>
      <c r="T30" s="271"/>
      <c r="U30" s="271"/>
    </row>
  </sheetData>
  <mergeCells count="15">
    <mergeCell ref="A1:K1"/>
    <mergeCell ref="I4:I5"/>
    <mergeCell ref="J4:K4"/>
    <mergeCell ref="I3:K3"/>
    <mergeCell ref="A3:A5"/>
    <mergeCell ref="B3:F3"/>
    <mergeCell ref="C4:D4"/>
    <mergeCell ref="E4:F4"/>
    <mergeCell ref="B4:B5"/>
    <mergeCell ref="O3:T3"/>
    <mergeCell ref="U3:U5"/>
    <mergeCell ref="P4:Q4"/>
    <mergeCell ref="R4:R5"/>
    <mergeCell ref="S4:S5"/>
    <mergeCell ref="T4:T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22"/>
  </sheetPr>
  <dimension ref="A1:G11"/>
  <sheetViews>
    <sheetView workbookViewId="0" topLeftCell="A1">
      <selection activeCell="A1" sqref="A1:E1"/>
    </sheetView>
  </sheetViews>
  <sheetFormatPr defaultColWidth="9.140625" defaultRowHeight="12"/>
  <cols>
    <col min="1" max="1" width="25.00390625" style="55" customWidth="1"/>
    <col min="2" max="2" width="11.57421875" style="28" customWidth="1"/>
    <col min="3" max="3" width="13.8515625" style="55" bestFit="1" customWidth="1"/>
    <col min="4" max="4" width="20.140625" style="55" customWidth="1"/>
    <col min="5" max="5" width="18.8515625" style="55" customWidth="1"/>
    <col min="6" max="16384" width="10.28125" style="28" customWidth="1"/>
  </cols>
  <sheetData>
    <row r="1" spans="1:5" ht="14.25">
      <c r="A1" s="380" t="s">
        <v>270</v>
      </c>
      <c r="B1" s="380"/>
      <c r="C1" s="380"/>
      <c r="D1" s="380"/>
      <c r="E1" s="380"/>
    </row>
    <row r="2" spans="1:5" ht="12.75" customHeight="1" thickBot="1">
      <c r="A2" s="237"/>
      <c r="B2" s="67"/>
      <c r="C2" s="237"/>
      <c r="D2" s="237"/>
      <c r="E2" s="238" t="s">
        <v>237</v>
      </c>
    </row>
    <row r="3" spans="1:5" ht="14.25" customHeight="1" thickTop="1">
      <c r="A3" s="136" t="s">
        <v>238</v>
      </c>
      <c r="B3" s="165" t="s">
        <v>239</v>
      </c>
      <c r="C3" s="136" t="s">
        <v>248</v>
      </c>
      <c r="D3" s="135" t="s">
        <v>240</v>
      </c>
      <c r="E3" s="135" t="s">
        <v>241</v>
      </c>
    </row>
    <row r="4" spans="1:5" ht="14.25" customHeight="1">
      <c r="A4" s="181" t="s">
        <v>242</v>
      </c>
      <c r="B4" s="73" t="s">
        <v>110</v>
      </c>
      <c r="C4" s="239">
        <v>38</v>
      </c>
      <c r="D4" s="71" t="s">
        <v>432</v>
      </c>
      <c r="E4" s="240">
        <v>1886</v>
      </c>
    </row>
    <row r="5" spans="1:5" ht="14.25" customHeight="1">
      <c r="A5" s="71" t="s">
        <v>243</v>
      </c>
      <c r="B5" s="73" t="s">
        <v>111</v>
      </c>
      <c r="C5" s="239">
        <v>-7.5</v>
      </c>
      <c r="D5" s="71" t="s">
        <v>433</v>
      </c>
      <c r="E5" s="87">
        <v>1886</v>
      </c>
    </row>
    <row r="6" spans="1:5" ht="14.25" customHeight="1">
      <c r="A6" s="71" t="s">
        <v>244</v>
      </c>
      <c r="B6" s="73" t="s">
        <v>112</v>
      </c>
      <c r="C6" s="239" t="s">
        <v>369</v>
      </c>
      <c r="D6" s="71" t="s">
        <v>434</v>
      </c>
      <c r="E6" s="87">
        <v>1886</v>
      </c>
    </row>
    <row r="7" spans="1:5" ht="14.25" customHeight="1">
      <c r="A7" s="71" t="s">
        <v>245</v>
      </c>
      <c r="B7" s="73" t="s">
        <v>113</v>
      </c>
      <c r="C7" s="239" t="s">
        <v>249</v>
      </c>
      <c r="D7" s="71" t="s">
        <v>435</v>
      </c>
      <c r="E7" s="87">
        <v>1937</v>
      </c>
    </row>
    <row r="8" spans="1:5" ht="14.25" customHeight="1">
      <c r="A8" s="71" t="s">
        <v>246</v>
      </c>
      <c r="B8" s="73" t="s">
        <v>114</v>
      </c>
      <c r="C8" s="239">
        <v>139.5</v>
      </c>
      <c r="D8" s="71" t="s">
        <v>436</v>
      </c>
      <c r="E8" s="87">
        <v>1924</v>
      </c>
    </row>
    <row r="9" spans="1:7" ht="14.25" customHeight="1">
      <c r="A9" s="93" t="s">
        <v>247</v>
      </c>
      <c r="B9" s="73" t="s">
        <v>115</v>
      </c>
      <c r="C9" s="241">
        <v>587.2</v>
      </c>
      <c r="D9" s="93" t="s">
        <v>437</v>
      </c>
      <c r="E9" s="95">
        <v>1886</v>
      </c>
      <c r="G9" s="55"/>
    </row>
    <row r="10" spans="1:5" ht="7.5" customHeight="1">
      <c r="A10" s="242"/>
      <c r="B10" s="243"/>
      <c r="C10" s="242"/>
      <c r="D10" s="242"/>
      <c r="E10" s="242"/>
    </row>
    <row r="11" spans="1:5" ht="13.5">
      <c r="A11" s="244"/>
      <c r="B11" s="101"/>
      <c r="C11" s="244"/>
      <c r="D11" s="244"/>
      <c r="E11" s="244"/>
    </row>
  </sheetData>
  <mergeCells count="1">
    <mergeCell ref="A1:E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H29"/>
  <sheetViews>
    <sheetView workbookViewId="0" topLeftCell="A1">
      <selection activeCell="A1" sqref="A1:H1"/>
    </sheetView>
  </sheetViews>
  <sheetFormatPr defaultColWidth="9.140625" defaultRowHeight="12"/>
  <cols>
    <col min="1" max="1" width="16.140625" style="28" customWidth="1"/>
    <col min="2" max="2" width="16.57421875" style="28" customWidth="1"/>
    <col min="3" max="6" width="8.7109375" style="28" customWidth="1"/>
    <col min="7" max="7" width="12.00390625" style="28" customWidth="1"/>
    <col min="8" max="8" width="14.421875" style="28" customWidth="1"/>
    <col min="9" max="16384" width="10.28125" style="28" customWidth="1"/>
  </cols>
  <sheetData>
    <row r="1" spans="1:8" ht="14.25">
      <c r="A1" s="338" t="s">
        <v>271</v>
      </c>
      <c r="B1" s="338"/>
      <c r="C1" s="338"/>
      <c r="D1" s="338"/>
      <c r="E1" s="338"/>
      <c r="F1" s="338"/>
      <c r="G1" s="338"/>
      <c r="H1" s="338"/>
    </row>
    <row r="2" spans="1:8" ht="12" customHeight="1" thickBot="1">
      <c r="A2" s="67"/>
      <c r="B2" s="67"/>
      <c r="C2" s="67"/>
      <c r="D2" s="67"/>
      <c r="E2" s="67"/>
      <c r="F2" s="67"/>
      <c r="G2" s="102"/>
      <c r="H2" s="68" t="s">
        <v>148</v>
      </c>
    </row>
    <row r="3" spans="1:8" ht="14.25" customHeight="1" thickTop="1">
      <c r="A3" s="358" t="s">
        <v>129</v>
      </c>
      <c r="B3" s="358" t="s">
        <v>130</v>
      </c>
      <c r="C3" s="329" t="s">
        <v>131</v>
      </c>
      <c r="D3" s="340"/>
      <c r="E3" s="340"/>
      <c r="F3" s="341"/>
      <c r="G3" s="381" t="s">
        <v>438</v>
      </c>
      <c r="H3" s="69" t="s">
        <v>132</v>
      </c>
    </row>
    <row r="4" spans="1:8" ht="14.25" customHeight="1">
      <c r="A4" s="359"/>
      <c r="B4" s="359"/>
      <c r="C4" s="355" t="s">
        <v>133</v>
      </c>
      <c r="D4" s="357"/>
      <c r="E4" s="355" t="s">
        <v>134</v>
      </c>
      <c r="F4" s="357"/>
      <c r="G4" s="382"/>
      <c r="H4" s="72" t="s">
        <v>135</v>
      </c>
    </row>
    <row r="5" spans="1:8" ht="14.25" customHeight="1">
      <c r="A5" s="360"/>
      <c r="B5" s="360"/>
      <c r="C5" s="77" t="s">
        <v>136</v>
      </c>
      <c r="D5" s="80" t="s">
        <v>107</v>
      </c>
      <c r="E5" s="77" t="s">
        <v>108</v>
      </c>
      <c r="F5" s="80" t="s">
        <v>107</v>
      </c>
      <c r="G5" s="363"/>
      <c r="H5" s="105" t="s">
        <v>137</v>
      </c>
    </row>
    <row r="6" spans="1:8" ht="14.25" customHeight="1" hidden="1">
      <c r="A6" s="116" t="s">
        <v>155</v>
      </c>
      <c r="B6" s="114" t="s">
        <v>159</v>
      </c>
      <c r="C6" s="93" t="s">
        <v>164</v>
      </c>
      <c r="D6" s="106">
        <v>13.1</v>
      </c>
      <c r="E6" s="93" t="s">
        <v>164</v>
      </c>
      <c r="F6" s="94">
        <v>26.7</v>
      </c>
      <c r="G6" s="94">
        <v>301</v>
      </c>
      <c r="H6" s="107">
        <v>996.7</v>
      </c>
    </row>
    <row r="7" spans="1:8" ht="14.25" customHeight="1" hidden="1">
      <c r="A7" s="113" t="s">
        <v>156</v>
      </c>
      <c r="B7" s="114" t="s">
        <v>160</v>
      </c>
      <c r="C7" s="93" t="s">
        <v>165</v>
      </c>
      <c r="D7" s="106">
        <v>10.5</v>
      </c>
      <c r="E7" s="93" t="s">
        <v>168</v>
      </c>
      <c r="F7" s="94">
        <v>22.2</v>
      </c>
      <c r="G7" s="94">
        <v>287</v>
      </c>
      <c r="H7" s="107">
        <v>994</v>
      </c>
    </row>
    <row r="8" spans="1:8" ht="14.25" customHeight="1" hidden="1">
      <c r="A8" s="113" t="s">
        <v>157</v>
      </c>
      <c r="B8" s="114" t="s">
        <v>161</v>
      </c>
      <c r="C8" s="93" t="s">
        <v>166</v>
      </c>
      <c r="D8" s="106">
        <v>10.2</v>
      </c>
      <c r="E8" s="93" t="s">
        <v>169</v>
      </c>
      <c r="F8" s="94">
        <v>18.2</v>
      </c>
      <c r="G8" s="108">
        <v>144</v>
      </c>
      <c r="H8" s="109">
        <v>990.1</v>
      </c>
    </row>
    <row r="9" spans="1:8" ht="14.25" customHeight="1" hidden="1">
      <c r="A9" s="116" t="s">
        <v>158</v>
      </c>
      <c r="B9" s="114" t="s">
        <v>162</v>
      </c>
      <c r="C9" s="93" t="s">
        <v>167</v>
      </c>
      <c r="D9" s="106">
        <v>8</v>
      </c>
      <c r="E9" s="93" t="s">
        <v>167</v>
      </c>
      <c r="F9" s="94">
        <v>13.5</v>
      </c>
      <c r="G9" s="108">
        <v>69</v>
      </c>
      <c r="H9" s="109">
        <v>1008.7</v>
      </c>
    </row>
    <row r="10" spans="1:8" ht="14.25" customHeight="1" hidden="1">
      <c r="A10" s="116" t="s">
        <v>158</v>
      </c>
      <c r="B10" s="115" t="s">
        <v>163</v>
      </c>
      <c r="C10" s="93" t="s">
        <v>164</v>
      </c>
      <c r="D10" s="106">
        <v>15.2</v>
      </c>
      <c r="E10" s="93" t="s">
        <v>170</v>
      </c>
      <c r="F10" s="94">
        <v>32.7</v>
      </c>
      <c r="G10" s="94">
        <v>134</v>
      </c>
      <c r="H10" s="107">
        <v>988.8</v>
      </c>
    </row>
    <row r="11" spans="1:8" ht="14.25" customHeight="1" hidden="1">
      <c r="A11" s="113" t="s">
        <v>261</v>
      </c>
      <c r="B11" s="112" t="s">
        <v>262</v>
      </c>
      <c r="C11" s="110" t="s">
        <v>314</v>
      </c>
      <c r="D11" s="106">
        <v>12.8</v>
      </c>
      <c r="E11" s="93" t="s">
        <v>315</v>
      </c>
      <c r="F11" s="94">
        <v>22.3</v>
      </c>
      <c r="G11" s="94">
        <v>109</v>
      </c>
      <c r="H11" s="107">
        <v>989.5</v>
      </c>
    </row>
    <row r="12" spans="1:8" ht="14.25" customHeight="1" hidden="1">
      <c r="A12" s="113" t="s">
        <v>316</v>
      </c>
      <c r="B12" s="112" t="s">
        <v>263</v>
      </c>
      <c r="C12" s="110" t="s">
        <v>315</v>
      </c>
      <c r="D12" s="106">
        <v>8.2</v>
      </c>
      <c r="E12" s="93" t="s">
        <v>315</v>
      </c>
      <c r="F12" s="94">
        <v>14.4</v>
      </c>
      <c r="G12" s="94">
        <v>251.5</v>
      </c>
      <c r="H12" s="107">
        <v>1003.9</v>
      </c>
    </row>
    <row r="13" spans="1:8" ht="13.5" customHeight="1" hidden="1">
      <c r="A13" s="116" t="s">
        <v>322</v>
      </c>
      <c r="B13" s="114" t="s">
        <v>323</v>
      </c>
      <c r="C13" s="258" t="s">
        <v>319</v>
      </c>
      <c r="D13" s="106">
        <v>9.1</v>
      </c>
      <c r="E13" s="93" t="s">
        <v>320</v>
      </c>
      <c r="F13" s="94">
        <v>17.8</v>
      </c>
      <c r="G13" s="94">
        <v>9</v>
      </c>
      <c r="H13" s="107">
        <v>998</v>
      </c>
    </row>
    <row r="14" spans="1:8" ht="13.5" customHeight="1" hidden="1">
      <c r="A14" s="116" t="s">
        <v>324</v>
      </c>
      <c r="B14" s="114" t="s">
        <v>325</v>
      </c>
      <c r="C14" s="93" t="s">
        <v>321</v>
      </c>
      <c r="D14" s="106">
        <v>11</v>
      </c>
      <c r="E14" s="93" t="s">
        <v>321</v>
      </c>
      <c r="F14" s="94">
        <v>17.8</v>
      </c>
      <c r="G14" s="108">
        <v>27.5</v>
      </c>
      <c r="H14" s="109">
        <v>989</v>
      </c>
    </row>
    <row r="15" spans="1:8" ht="13.5" customHeight="1" hidden="1">
      <c r="A15" s="116" t="s">
        <v>158</v>
      </c>
      <c r="B15" s="114" t="s">
        <v>326</v>
      </c>
      <c r="C15" s="93" t="s">
        <v>318</v>
      </c>
      <c r="D15" s="106">
        <v>14.9</v>
      </c>
      <c r="E15" s="93" t="s">
        <v>315</v>
      </c>
      <c r="F15" s="94">
        <v>26.7</v>
      </c>
      <c r="G15" s="108">
        <v>87</v>
      </c>
      <c r="H15" s="109">
        <v>991.3</v>
      </c>
    </row>
    <row r="16" spans="1:8" ht="13.5" customHeight="1" hidden="1">
      <c r="A16" s="116" t="s">
        <v>158</v>
      </c>
      <c r="B16" s="114" t="s">
        <v>262</v>
      </c>
      <c r="C16" s="93" t="s">
        <v>318</v>
      </c>
      <c r="D16" s="106">
        <v>10.1</v>
      </c>
      <c r="E16" s="93" t="s">
        <v>318</v>
      </c>
      <c r="F16" s="94">
        <v>17.5</v>
      </c>
      <c r="G16" s="108">
        <v>10.5</v>
      </c>
      <c r="H16" s="109">
        <v>1005.9</v>
      </c>
    </row>
    <row r="17" spans="1:8" ht="13.5" customHeight="1">
      <c r="A17" s="113" t="s">
        <v>338</v>
      </c>
      <c r="B17" s="114" t="s">
        <v>339</v>
      </c>
      <c r="C17" s="93" t="s">
        <v>340</v>
      </c>
      <c r="D17" s="106">
        <v>12.2</v>
      </c>
      <c r="E17" s="93" t="s">
        <v>340</v>
      </c>
      <c r="F17" s="94">
        <v>22</v>
      </c>
      <c r="G17" s="108">
        <v>7</v>
      </c>
      <c r="H17" s="109">
        <v>1001.9</v>
      </c>
    </row>
    <row r="18" spans="1:8" ht="13.5" customHeight="1">
      <c r="A18" s="116" t="s">
        <v>341</v>
      </c>
      <c r="B18" s="114" t="s">
        <v>342</v>
      </c>
      <c r="C18" s="111" t="s">
        <v>315</v>
      </c>
      <c r="D18" s="106">
        <v>12.5</v>
      </c>
      <c r="E18" s="111" t="s">
        <v>314</v>
      </c>
      <c r="F18" s="94">
        <v>26.7</v>
      </c>
      <c r="G18" s="108">
        <v>153.5</v>
      </c>
      <c r="H18" s="109">
        <v>982.9</v>
      </c>
    </row>
    <row r="19" spans="1:8" ht="13.5" customHeight="1">
      <c r="A19" s="116" t="s">
        <v>343</v>
      </c>
      <c r="B19" s="112" t="s">
        <v>344</v>
      </c>
      <c r="C19" s="111" t="s">
        <v>314</v>
      </c>
      <c r="D19" s="106">
        <v>15.9</v>
      </c>
      <c r="E19" s="93" t="s">
        <v>345</v>
      </c>
      <c r="F19" s="94">
        <v>31.7</v>
      </c>
      <c r="G19" s="108">
        <v>139.5</v>
      </c>
      <c r="H19" s="109">
        <v>972.4</v>
      </c>
    </row>
    <row r="20" spans="1:8" ht="13.5" customHeight="1">
      <c r="A20" s="116" t="s">
        <v>392</v>
      </c>
      <c r="B20" s="114" t="s">
        <v>342</v>
      </c>
      <c r="C20" s="93" t="s">
        <v>379</v>
      </c>
      <c r="D20" s="106">
        <v>8.6</v>
      </c>
      <c r="E20" s="93" t="s">
        <v>384</v>
      </c>
      <c r="F20" s="94">
        <v>16.1</v>
      </c>
      <c r="G20" s="108">
        <v>127.5</v>
      </c>
      <c r="H20" s="109">
        <v>1007.7</v>
      </c>
    </row>
    <row r="21" spans="1:8" ht="13.5" customHeight="1">
      <c r="A21" s="116" t="s">
        <v>370</v>
      </c>
      <c r="B21" s="114" t="s">
        <v>374</v>
      </c>
      <c r="C21" s="93" t="s">
        <v>380</v>
      </c>
      <c r="D21" s="106">
        <v>14.3</v>
      </c>
      <c r="E21" s="93" t="s">
        <v>380</v>
      </c>
      <c r="F21" s="94">
        <v>26.3</v>
      </c>
      <c r="G21" s="108">
        <v>65.5</v>
      </c>
      <c r="H21" s="109">
        <v>978.1</v>
      </c>
    </row>
    <row r="22" spans="1:8" ht="13.5" customHeight="1">
      <c r="A22" s="116" t="s">
        <v>371</v>
      </c>
      <c r="B22" s="114" t="s">
        <v>344</v>
      </c>
      <c r="C22" s="93" t="s">
        <v>321</v>
      </c>
      <c r="D22" s="106">
        <v>8.8</v>
      </c>
      <c r="E22" s="93" t="s">
        <v>385</v>
      </c>
      <c r="F22" s="94">
        <v>14.3</v>
      </c>
      <c r="G22" s="162" t="s">
        <v>390</v>
      </c>
      <c r="H22" s="109">
        <v>996</v>
      </c>
    </row>
    <row r="23" spans="1:8" ht="13.5" customHeight="1">
      <c r="A23" s="116" t="s">
        <v>439</v>
      </c>
      <c r="B23" s="114" t="s">
        <v>375</v>
      </c>
      <c r="C23" s="93" t="s">
        <v>379</v>
      </c>
      <c r="D23" s="106">
        <v>11.5</v>
      </c>
      <c r="E23" s="93" t="s">
        <v>319</v>
      </c>
      <c r="F23" s="94">
        <v>21.1</v>
      </c>
      <c r="G23" s="108">
        <v>135.5</v>
      </c>
      <c r="H23" s="109">
        <v>1002.4</v>
      </c>
    </row>
    <row r="24" spans="1:8" ht="13.5" customHeight="1">
      <c r="A24" s="116" t="s">
        <v>440</v>
      </c>
      <c r="B24" s="114" t="s">
        <v>376</v>
      </c>
      <c r="C24" s="93" t="s">
        <v>381</v>
      </c>
      <c r="D24" s="106">
        <v>21.4</v>
      </c>
      <c r="E24" s="93" t="s">
        <v>386</v>
      </c>
      <c r="F24" s="94">
        <v>44.3</v>
      </c>
      <c r="G24" s="108">
        <v>190.5</v>
      </c>
      <c r="H24" s="109">
        <v>969</v>
      </c>
    </row>
    <row r="25" spans="1:8" ht="13.5" customHeight="1">
      <c r="A25" s="116" t="s">
        <v>441</v>
      </c>
      <c r="B25" s="114" t="s">
        <v>377</v>
      </c>
      <c r="C25" s="93" t="s">
        <v>382</v>
      </c>
      <c r="D25" s="106">
        <v>14.7</v>
      </c>
      <c r="E25" s="93" t="s">
        <v>387</v>
      </c>
      <c r="F25" s="94">
        <v>40.5</v>
      </c>
      <c r="G25" s="108">
        <v>141.5</v>
      </c>
      <c r="H25" s="109">
        <v>984.6</v>
      </c>
    </row>
    <row r="26" spans="1:8" ht="13.5" customHeight="1">
      <c r="A26" s="116" t="s">
        <v>372</v>
      </c>
      <c r="B26" s="114" t="s">
        <v>263</v>
      </c>
      <c r="C26" s="93" t="s">
        <v>379</v>
      </c>
      <c r="D26" s="106">
        <v>19.5</v>
      </c>
      <c r="E26" s="93" t="s">
        <v>388</v>
      </c>
      <c r="F26" s="94">
        <v>38.9</v>
      </c>
      <c r="G26" s="108">
        <v>151.5</v>
      </c>
      <c r="H26" s="109">
        <v>980.9</v>
      </c>
    </row>
    <row r="27" spans="1:8" ht="13.5" customHeight="1">
      <c r="A27" s="305" t="s">
        <v>373</v>
      </c>
      <c r="B27" s="114" t="s">
        <v>378</v>
      </c>
      <c r="C27" s="93" t="s">
        <v>383</v>
      </c>
      <c r="D27" s="106">
        <v>16.9</v>
      </c>
      <c r="E27" s="93" t="s">
        <v>389</v>
      </c>
      <c r="F27" s="94">
        <v>33</v>
      </c>
      <c r="G27" s="108">
        <v>388.5</v>
      </c>
      <c r="H27" s="109">
        <v>966.7</v>
      </c>
    </row>
    <row r="28" spans="1:8" s="270" customFormat="1" ht="10.5">
      <c r="A28" s="272" t="s">
        <v>442</v>
      </c>
      <c r="B28" s="269"/>
      <c r="C28" s="269"/>
      <c r="D28" s="269"/>
      <c r="E28" s="269"/>
      <c r="F28" s="269"/>
      <c r="G28" s="269"/>
      <c r="H28" s="269"/>
    </row>
    <row r="29" ht="13.5">
      <c r="A29" s="316" t="s">
        <v>444</v>
      </c>
    </row>
  </sheetData>
  <mergeCells count="7">
    <mergeCell ref="A1:H1"/>
    <mergeCell ref="C3:F3"/>
    <mergeCell ref="A3:A5"/>
    <mergeCell ref="B3:B5"/>
    <mergeCell ref="C4:D4"/>
    <mergeCell ref="E4:F4"/>
    <mergeCell ref="G3:G5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I37"/>
  <sheetViews>
    <sheetView workbookViewId="0" topLeftCell="A1">
      <selection activeCell="A1" sqref="A1:G1"/>
    </sheetView>
  </sheetViews>
  <sheetFormatPr defaultColWidth="9.140625" defaultRowHeight="12"/>
  <cols>
    <col min="1" max="1" width="5.28125" style="3" customWidth="1"/>
    <col min="2" max="4" width="4.57421875" style="11" customWidth="1"/>
    <col min="5" max="5" width="42.7109375" style="3" customWidth="1"/>
    <col min="6" max="7" width="15.7109375" style="3" customWidth="1"/>
    <col min="8" max="16384" width="10.28125" style="3" customWidth="1"/>
  </cols>
  <sheetData>
    <row r="1" spans="1:9" s="1" customFormat="1" ht="18" customHeight="1">
      <c r="A1" s="338" t="s">
        <v>264</v>
      </c>
      <c r="B1" s="338"/>
      <c r="C1" s="338"/>
      <c r="D1" s="338"/>
      <c r="E1" s="339"/>
      <c r="F1" s="339"/>
      <c r="G1" s="339"/>
      <c r="H1" s="337"/>
      <c r="I1" s="337"/>
    </row>
    <row r="2" spans="1:9" s="2" customFormat="1" ht="12" customHeight="1" thickBot="1">
      <c r="A2" s="163" t="s">
        <v>0</v>
      </c>
      <c r="B2" s="238"/>
      <c r="C2" s="238"/>
      <c r="D2" s="238"/>
      <c r="E2" s="163"/>
      <c r="F2" s="163"/>
      <c r="G2" s="68" t="s">
        <v>1</v>
      </c>
      <c r="H2" s="46"/>
      <c r="I2" s="46"/>
    </row>
    <row r="3" spans="1:9" s="11" customFormat="1" ht="18" customHeight="1" thickTop="1">
      <c r="A3" s="340" t="s">
        <v>2</v>
      </c>
      <c r="B3" s="340"/>
      <c r="C3" s="340"/>
      <c r="D3" s="341"/>
      <c r="E3" s="135" t="s">
        <v>28</v>
      </c>
      <c r="F3" s="165" t="s">
        <v>29</v>
      </c>
      <c r="G3" s="136" t="s">
        <v>30</v>
      </c>
      <c r="H3" s="19"/>
      <c r="I3" s="19"/>
    </row>
    <row r="4" spans="1:7" s="4" customFormat="1" ht="14.25">
      <c r="A4" s="166" t="s">
        <v>451</v>
      </c>
      <c r="B4" s="166">
        <v>13</v>
      </c>
      <c r="C4" s="166">
        <v>4</v>
      </c>
      <c r="D4" s="166">
        <v>1</v>
      </c>
      <c r="E4" s="167" t="s">
        <v>255</v>
      </c>
      <c r="F4" s="168" t="s">
        <v>3</v>
      </c>
      <c r="G4" s="169">
        <v>45.15</v>
      </c>
    </row>
    <row r="5" spans="1:7" s="7" customFormat="1" ht="12">
      <c r="A5" s="166" t="s">
        <v>452</v>
      </c>
      <c r="B5" s="166">
        <v>7</v>
      </c>
      <c r="C5" s="166">
        <v>4</v>
      </c>
      <c r="D5" s="166">
        <v>20</v>
      </c>
      <c r="E5" s="167" t="s">
        <v>4</v>
      </c>
      <c r="F5" s="170">
        <v>16.04</v>
      </c>
      <c r="G5" s="169">
        <v>61.19</v>
      </c>
    </row>
    <row r="6" spans="1:7" ht="12">
      <c r="A6" s="171"/>
      <c r="B6" s="84">
        <v>18</v>
      </c>
      <c r="C6" s="84">
        <v>4</v>
      </c>
      <c r="D6" s="84">
        <v>1</v>
      </c>
      <c r="E6" s="167" t="s">
        <v>5</v>
      </c>
      <c r="F6" s="170">
        <v>26.38</v>
      </c>
      <c r="G6" s="169">
        <v>87.57</v>
      </c>
    </row>
    <row r="7" spans="1:7" ht="12">
      <c r="A7" s="171"/>
      <c r="B7" s="84">
        <v>26</v>
      </c>
      <c r="C7" s="84">
        <v>3</v>
      </c>
      <c r="D7" s="84">
        <v>25</v>
      </c>
      <c r="E7" s="167" t="s">
        <v>6</v>
      </c>
      <c r="F7" s="170">
        <v>136.42</v>
      </c>
      <c r="G7" s="169">
        <v>223.99</v>
      </c>
    </row>
    <row r="8" spans="1:7" ht="12">
      <c r="A8" s="171"/>
      <c r="B8" s="84">
        <v>29</v>
      </c>
      <c r="C8" s="84">
        <v>11</v>
      </c>
      <c r="D8" s="84">
        <v>1</v>
      </c>
      <c r="E8" s="167" t="s">
        <v>7</v>
      </c>
      <c r="F8" s="170">
        <v>-0.05</v>
      </c>
      <c r="G8" s="169">
        <v>223.94</v>
      </c>
    </row>
    <row r="9" spans="1:7" ht="12">
      <c r="A9" s="171"/>
      <c r="B9" s="84">
        <v>30</v>
      </c>
      <c r="C9" s="84">
        <v>10</v>
      </c>
      <c r="D9" s="84">
        <v>1</v>
      </c>
      <c r="E9" s="167" t="s">
        <v>31</v>
      </c>
      <c r="F9" s="170">
        <v>0.1</v>
      </c>
      <c r="G9" s="169">
        <v>224.04</v>
      </c>
    </row>
    <row r="10" spans="1:7" ht="12">
      <c r="A10" s="171"/>
      <c r="B10" s="84">
        <v>32</v>
      </c>
      <c r="C10" s="84">
        <v>10</v>
      </c>
      <c r="D10" s="84">
        <v>1</v>
      </c>
      <c r="E10" s="167" t="s">
        <v>8</v>
      </c>
      <c r="F10" s="170">
        <v>27.54</v>
      </c>
      <c r="G10" s="169">
        <v>251.58</v>
      </c>
    </row>
    <row r="11" spans="1:7" ht="12">
      <c r="A11" s="171"/>
      <c r="B11" s="84">
        <v>35</v>
      </c>
      <c r="C11" s="84">
        <v>10</v>
      </c>
      <c r="D11" s="84">
        <v>1</v>
      </c>
      <c r="E11" s="167" t="s">
        <v>31</v>
      </c>
      <c r="F11" s="170">
        <v>0.17</v>
      </c>
      <c r="G11" s="169">
        <v>251.75</v>
      </c>
    </row>
    <row r="12" spans="1:7" ht="12">
      <c r="A12" s="171"/>
      <c r="B12" s="84">
        <v>38</v>
      </c>
      <c r="C12" s="84">
        <v>4</v>
      </c>
      <c r="D12" s="84">
        <v>1</v>
      </c>
      <c r="E12" s="167" t="s">
        <v>9</v>
      </c>
      <c r="F12" s="170">
        <v>34.16</v>
      </c>
      <c r="G12" s="169">
        <v>285.91</v>
      </c>
    </row>
    <row r="13" spans="1:7" ht="12">
      <c r="A13" s="171"/>
      <c r="B13" s="84">
        <v>40</v>
      </c>
      <c r="C13" s="84">
        <v>10</v>
      </c>
      <c r="D13" s="84">
        <v>1</v>
      </c>
      <c r="E13" s="167" t="s">
        <v>31</v>
      </c>
      <c r="F13" s="170">
        <v>0.03</v>
      </c>
      <c r="G13" s="169">
        <v>285.94</v>
      </c>
    </row>
    <row r="14" spans="1:7" ht="12">
      <c r="A14" s="171"/>
      <c r="B14" s="84">
        <v>48</v>
      </c>
      <c r="C14" s="84">
        <v>10</v>
      </c>
      <c r="D14" s="84">
        <v>1</v>
      </c>
      <c r="E14" s="167" t="s">
        <v>10</v>
      </c>
      <c r="F14" s="170">
        <v>0.02</v>
      </c>
      <c r="G14" s="169">
        <v>285.96</v>
      </c>
    </row>
    <row r="15" spans="1:7" ht="12">
      <c r="A15" s="171"/>
      <c r="B15" s="84">
        <v>51</v>
      </c>
      <c r="C15" s="84">
        <v>5</v>
      </c>
      <c r="D15" s="84">
        <v>1</v>
      </c>
      <c r="E15" s="167" t="s">
        <v>32</v>
      </c>
      <c r="F15" s="170">
        <v>-0.04</v>
      </c>
      <c r="G15" s="169">
        <v>285.92</v>
      </c>
    </row>
    <row r="16" spans="1:7" ht="12">
      <c r="A16" s="171"/>
      <c r="B16" s="84">
        <v>52</v>
      </c>
      <c r="C16" s="84">
        <v>3</v>
      </c>
      <c r="D16" s="84">
        <v>1</v>
      </c>
      <c r="E16" s="167" t="s">
        <v>32</v>
      </c>
      <c r="F16" s="170">
        <v>-0.03</v>
      </c>
      <c r="G16" s="169">
        <v>285.89</v>
      </c>
    </row>
    <row r="17" spans="1:7" ht="12">
      <c r="A17" s="171"/>
      <c r="B17" s="84">
        <v>54</v>
      </c>
      <c r="C17" s="84">
        <v>10</v>
      </c>
      <c r="D17" s="84">
        <v>26</v>
      </c>
      <c r="E17" s="167" t="s">
        <v>11</v>
      </c>
      <c r="F17" s="170">
        <v>0.01</v>
      </c>
      <c r="G17" s="169">
        <v>285.9</v>
      </c>
    </row>
    <row r="18" spans="1:7" ht="12">
      <c r="A18" s="171"/>
      <c r="B18" s="84">
        <v>62</v>
      </c>
      <c r="C18" s="84">
        <v>7</v>
      </c>
      <c r="D18" s="84">
        <v>30</v>
      </c>
      <c r="E18" s="167" t="s">
        <v>33</v>
      </c>
      <c r="F18" s="170">
        <v>0.01</v>
      </c>
      <c r="G18" s="169">
        <v>285.91</v>
      </c>
    </row>
    <row r="19" spans="1:7" ht="12">
      <c r="A19" s="171"/>
      <c r="B19" s="166">
        <v>63</v>
      </c>
      <c r="C19" s="166">
        <v>10</v>
      </c>
      <c r="D19" s="166">
        <v>1</v>
      </c>
      <c r="E19" s="167" t="s">
        <v>34</v>
      </c>
      <c r="F19" s="170">
        <v>0.36</v>
      </c>
      <c r="G19" s="169">
        <v>286.27</v>
      </c>
    </row>
    <row r="20" spans="1:7" ht="12">
      <c r="A20" s="166" t="s">
        <v>448</v>
      </c>
      <c r="B20" s="166" t="s">
        <v>453</v>
      </c>
      <c r="C20" s="166">
        <v>2</v>
      </c>
      <c r="D20" s="166">
        <v>21</v>
      </c>
      <c r="E20" s="167" t="s">
        <v>10</v>
      </c>
      <c r="F20" s="170">
        <v>0.01</v>
      </c>
      <c r="G20" s="169">
        <v>286.28</v>
      </c>
    </row>
    <row r="21" spans="1:7" ht="12">
      <c r="A21" s="172"/>
      <c r="B21" s="166" t="s">
        <v>453</v>
      </c>
      <c r="C21" s="166">
        <v>5</v>
      </c>
      <c r="D21" s="166">
        <v>1</v>
      </c>
      <c r="E21" s="167" t="s">
        <v>12</v>
      </c>
      <c r="F21" s="170">
        <v>0.03</v>
      </c>
      <c r="G21" s="169">
        <v>286.31</v>
      </c>
    </row>
    <row r="22" spans="1:7" ht="12">
      <c r="A22" s="172"/>
      <c r="B22" s="321">
        <v>3</v>
      </c>
      <c r="C22" s="321">
        <v>1</v>
      </c>
      <c r="D22" s="321">
        <v>18</v>
      </c>
      <c r="E22" s="167" t="s">
        <v>13</v>
      </c>
      <c r="F22" s="170">
        <v>0.1</v>
      </c>
      <c r="G22" s="169">
        <v>286.41</v>
      </c>
    </row>
    <row r="23" spans="1:7" ht="12">
      <c r="A23" s="173"/>
      <c r="B23" s="321">
        <v>4</v>
      </c>
      <c r="C23" s="321">
        <v>3</v>
      </c>
      <c r="D23" s="321">
        <v>17</v>
      </c>
      <c r="E23" s="167" t="s">
        <v>14</v>
      </c>
      <c r="F23" s="170">
        <v>0.18</v>
      </c>
      <c r="G23" s="174">
        <v>286.59</v>
      </c>
    </row>
    <row r="24" spans="1:7" ht="12">
      <c r="A24" s="173"/>
      <c r="B24" s="321">
        <v>8</v>
      </c>
      <c r="C24" s="321">
        <v>10</v>
      </c>
      <c r="D24" s="321">
        <v>31</v>
      </c>
      <c r="E24" s="167" t="s">
        <v>138</v>
      </c>
      <c r="F24" s="170">
        <v>0.02</v>
      </c>
      <c r="G24" s="174">
        <v>286.61</v>
      </c>
    </row>
    <row r="25" spans="1:7" ht="12">
      <c r="A25" s="173"/>
      <c r="B25" s="321">
        <v>10</v>
      </c>
      <c r="C25" s="321">
        <v>3</v>
      </c>
      <c r="D25" s="321">
        <v>16</v>
      </c>
      <c r="E25" s="167" t="s">
        <v>146</v>
      </c>
      <c r="F25" s="170">
        <v>0.06</v>
      </c>
      <c r="G25" s="174">
        <v>286.67</v>
      </c>
    </row>
    <row r="26" spans="1:7" ht="12">
      <c r="A26" s="173"/>
      <c r="B26" s="321">
        <v>10</v>
      </c>
      <c r="C26" s="321">
        <v>11</v>
      </c>
      <c r="D26" s="321">
        <v>12</v>
      </c>
      <c r="E26" s="167" t="s">
        <v>147</v>
      </c>
      <c r="F26" s="170">
        <v>0.12</v>
      </c>
      <c r="G26" s="174">
        <v>286.79</v>
      </c>
    </row>
    <row r="27" spans="1:7" ht="12">
      <c r="A27" s="173"/>
      <c r="B27" s="321">
        <v>11</v>
      </c>
      <c r="C27" s="321">
        <v>4</v>
      </c>
      <c r="D27" s="321">
        <v>9</v>
      </c>
      <c r="E27" s="167" t="s">
        <v>138</v>
      </c>
      <c r="F27" s="170">
        <v>0.16</v>
      </c>
      <c r="G27" s="174">
        <v>286.95</v>
      </c>
    </row>
    <row r="28" spans="1:7" ht="12">
      <c r="A28" s="173"/>
      <c r="B28" s="321">
        <v>11</v>
      </c>
      <c r="C28" s="321">
        <v>7</v>
      </c>
      <c r="D28" s="321">
        <v>29</v>
      </c>
      <c r="E28" s="167" t="s">
        <v>150</v>
      </c>
      <c r="F28" s="170">
        <v>0.00107553</v>
      </c>
      <c r="G28" s="174">
        <v>286.96</v>
      </c>
    </row>
    <row r="29" spans="1:7" ht="12">
      <c r="A29" s="173"/>
      <c r="B29" s="321">
        <v>12</v>
      </c>
      <c r="C29" s="321">
        <v>11</v>
      </c>
      <c r="D29" s="321">
        <v>2</v>
      </c>
      <c r="E29" s="167" t="s">
        <v>175</v>
      </c>
      <c r="F29" s="170">
        <v>0.02</v>
      </c>
      <c r="G29" s="174">
        <v>286.98</v>
      </c>
    </row>
    <row r="30" spans="1:7" s="12" customFormat="1" ht="12">
      <c r="A30" s="173"/>
      <c r="B30" s="321">
        <v>13</v>
      </c>
      <c r="C30" s="321">
        <v>7</v>
      </c>
      <c r="D30" s="321">
        <v>23</v>
      </c>
      <c r="E30" s="167" t="s">
        <v>175</v>
      </c>
      <c r="F30" s="170">
        <v>0.01</v>
      </c>
      <c r="G30" s="174">
        <v>286.99</v>
      </c>
    </row>
    <row r="31" spans="1:7" s="12" customFormat="1" ht="12">
      <c r="A31" s="173"/>
      <c r="B31" s="321"/>
      <c r="C31" s="321" t="s">
        <v>454</v>
      </c>
      <c r="D31" s="321"/>
      <c r="E31" s="167" t="s">
        <v>176</v>
      </c>
      <c r="F31" s="170">
        <v>0.00107553</v>
      </c>
      <c r="G31" s="174">
        <v>286.99</v>
      </c>
    </row>
    <row r="32" spans="1:7" s="12" customFormat="1" ht="12">
      <c r="A32" s="173"/>
      <c r="B32" s="321">
        <v>14</v>
      </c>
      <c r="C32" s="321">
        <v>2</v>
      </c>
      <c r="D32" s="321">
        <v>25</v>
      </c>
      <c r="E32" s="167" t="s">
        <v>253</v>
      </c>
      <c r="F32" s="168" t="s">
        <v>309</v>
      </c>
      <c r="G32" s="174">
        <v>286.99</v>
      </c>
    </row>
    <row r="33" spans="1:7" s="12" customFormat="1" ht="12">
      <c r="A33" s="173"/>
      <c r="B33" s="321">
        <v>14</v>
      </c>
      <c r="C33" s="321">
        <v>3</v>
      </c>
      <c r="D33" s="321">
        <v>4</v>
      </c>
      <c r="E33" s="167" t="s">
        <v>254</v>
      </c>
      <c r="F33" s="168" t="s">
        <v>309</v>
      </c>
      <c r="G33" s="174">
        <v>286.99</v>
      </c>
    </row>
    <row r="34" spans="1:7" s="12" customFormat="1" ht="12">
      <c r="A34" s="173"/>
      <c r="B34" s="321">
        <v>15</v>
      </c>
      <c r="C34" s="321">
        <v>7</v>
      </c>
      <c r="D34" s="321">
        <v>31</v>
      </c>
      <c r="E34" s="175" t="s">
        <v>327</v>
      </c>
      <c r="F34" s="176">
        <v>0.08</v>
      </c>
      <c r="G34" s="174">
        <v>287.07</v>
      </c>
    </row>
    <row r="35" spans="1:7" s="12" customFormat="1" ht="12">
      <c r="A35" s="173"/>
      <c r="B35" s="321">
        <v>16</v>
      </c>
      <c r="C35" s="321">
        <v>1</v>
      </c>
      <c r="D35" s="321">
        <v>15</v>
      </c>
      <c r="E35" s="175" t="s">
        <v>349</v>
      </c>
      <c r="F35" s="176">
        <v>0.01</v>
      </c>
      <c r="G35" s="174">
        <v>287.08</v>
      </c>
    </row>
    <row r="36" spans="1:7" s="12" customFormat="1" ht="12">
      <c r="A36" s="173"/>
      <c r="B36" s="321">
        <v>17</v>
      </c>
      <c r="C36" s="321">
        <v>1</v>
      </c>
      <c r="D36" s="321">
        <v>13</v>
      </c>
      <c r="E36" s="175" t="s">
        <v>394</v>
      </c>
      <c r="F36" s="176">
        <v>0</v>
      </c>
      <c r="G36" s="174">
        <v>287.08</v>
      </c>
    </row>
    <row r="37" spans="1:7" s="12" customFormat="1" ht="12">
      <c r="A37" s="177" t="s">
        <v>15</v>
      </c>
      <c r="B37" s="325"/>
      <c r="C37" s="325"/>
      <c r="D37" s="325"/>
      <c r="E37" s="177"/>
      <c r="F37" s="177"/>
      <c r="G37" s="177"/>
    </row>
  </sheetData>
  <mergeCells count="3">
    <mergeCell ref="H1:I1"/>
    <mergeCell ref="A1:G1"/>
    <mergeCell ref="A3:D3"/>
  </mergeCells>
  <printOptions horizontalCentered="1"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H10"/>
  <sheetViews>
    <sheetView workbookViewId="0" topLeftCell="A1">
      <selection activeCell="A1" sqref="A1:F1"/>
    </sheetView>
  </sheetViews>
  <sheetFormatPr defaultColWidth="9.140625" defaultRowHeight="12"/>
  <cols>
    <col min="1" max="2" width="16.57421875" style="3" customWidth="1"/>
    <col min="3" max="3" width="16.140625" style="3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8" s="1" customFormat="1" ht="18" customHeight="1">
      <c r="A1" s="338" t="s">
        <v>265</v>
      </c>
      <c r="B1" s="338"/>
      <c r="C1" s="338"/>
      <c r="D1" s="338"/>
      <c r="E1" s="338"/>
      <c r="F1" s="338"/>
      <c r="G1" s="337"/>
      <c r="H1" s="337"/>
    </row>
    <row r="2" spans="1:8" s="2" customFormat="1" ht="18" customHeight="1">
      <c r="A2" s="342" t="s">
        <v>395</v>
      </c>
      <c r="B2" s="342"/>
      <c r="C2" s="342"/>
      <c r="D2" s="342"/>
      <c r="E2" s="342"/>
      <c r="F2" s="342"/>
      <c r="G2" s="46"/>
      <c r="H2" s="46"/>
    </row>
    <row r="3" spans="1:6" s="4" customFormat="1" ht="12" customHeight="1" thickBot="1">
      <c r="A3" s="163" t="s">
        <v>450</v>
      </c>
      <c r="B3" s="163"/>
      <c r="C3" s="163"/>
      <c r="D3" s="163"/>
      <c r="E3" s="163"/>
      <c r="F3" s="68" t="s">
        <v>16</v>
      </c>
    </row>
    <row r="4" spans="1:6" s="7" customFormat="1" ht="15" customHeight="1" thickTop="1">
      <c r="A4" s="164" t="s">
        <v>177</v>
      </c>
      <c r="B4" s="77" t="s">
        <v>178</v>
      </c>
      <c r="C4" s="77" t="s">
        <v>194</v>
      </c>
      <c r="D4" s="135" t="s">
        <v>195</v>
      </c>
      <c r="E4" s="135" t="s">
        <v>196</v>
      </c>
      <c r="F4" s="77" t="s">
        <v>179</v>
      </c>
    </row>
    <row r="5" spans="1:6" ht="12">
      <c r="A5" s="71" t="s">
        <v>180</v>
      </c>
      <c r="B5" s="167" t="s">
        <v>17</v>
      </c>
      <c r="C5" s="71" t="s">
        <v>197</v>
      </c>
      <c r="D5" s="181" t="s">
        <v>396</v>
      </c>
      <c r="E5" s="181" t="s">
        <v>401</v>
      </c>
      <c r="F5" s="71" t="s">
        <v>18</v>
      </c>
    </row>
    <row r="6" spans="1:6" ht="12">
      <c r="A6" s="71" t="s">
        <v>181</v>
      </c>
      <c r="B6" s="167" t="s">
        <v>19</v>
      </c>
      <c r="C6" s="100" t="s">
        <v>20</v>
      </c>
      <c r="D6" s="71" t="s">
        <v>397</v>
      </c>
      <c r="E6" s="71" t="s">
        <v>402</v>
      </c>
      <c r="F6" s="71" t="s">
        <v>182</v>
      </c>
    </row>
    <row r="7" spans="1:6" ht="12">
      <c r="A7" s="71" t="s">
        <v>183</v>
      </c>
      <c r="B7" s="167" t="s">
        <v>21</v>
      </c>
      <c r="C7" s="100" t="s">
        <v>22</v>
      </c>
      <c r="D7" s="71" t="s">
        <v>398</v>
      </c>
      <c r="E7" s="71" t="s">
        <v>403</v>
      </c>
      <c r="F7" s="71" t="s">
        <v>23</v>
      </c>
    </row>
    <row r="8" spans="1:6" ht="12">
      <c r="A8" s="182" t="s">
        <v>184</v>
      </c>
      <c r="B8" s="183" t="s">
        <v>24</v>
      </c>
      <c r="C8" s="184" t="s">
        <v>25</v>
      </c>
      <c r="D8" s="182" t="s">
        <v>399</v>
      </c>
      <c r="E8" s="182" t="s">
        <v>404</v>
      </c>
      <c r="F8" s="182" t="s">
        <v>185</v>
      </c>
    </row>
    <row r="9" spans="1:6" ht="12">
      <c r="A9" s="111" t="s">
        <v>26</v>
      </c>
      <c r="B9" s="167" t="s">
        <v>186</v>
      </c>
      <c r="C9" s="93" t="s">
        <v>197</v>
      </c>
      <c r="D9" s="93" t="s">
        <v>400</v>
      </c>
      <c r="E9" s="93" t="s">
        <v>405</v>
      </c>
      <c r="F9" s="93" t="s">
        <v>197</v>
      </c>
    </row>
    <row r="10" spans="1:6" ht="11.25" customHeight="1">
      <c r="A10" s="185"/>
      <c r="B10" s="185"/>
      <c r="C10" s="185"/>
      <c r="D10" s="185"/>
      <c r="E10" s="185"/>
      <c r="F10" s="185"/>
    </row>
  </sheetData>
  <mergeCells count="3">
    <mergeCell ref="A2:F2"/>
    <mergeCell ref="G1:H1"/>
    <mergeCell ref="A1:F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O18"/>
  <sheetViews>
    <sheetView workbookViewId="0" topLeftCell="A1">
      <selection activeCell="A1" sqref="A1:M1"/>
    </sheetView>
  </sheetViews>
  <sheetFormatPr defaultColWidth="9.140625" defaultRowHeight="12"/>
  <cols>
    <col min="1" max="1" width="5.00390625" style="3" customWidth="1"/>
    <col min="2" max="4" width="4.28125" style="3" customWidth="1"/>
    <col min="5" max="5" width="0.85546875" style="3" customWidth="1"/>
    <col min="6" max="6" width="14.00390625" style="3" customWidth="1"/>
    <col min="7" max="7" width="9.28125" style="3" customWidth="1"/>
    <col min="8" max="8" width="9.00390625" style="3" customWidth="1"/>
    <col min="9" max="9" width="8.28125" style="3" customWidth="1"/>
    <col min="10" max="12" width="8.7109375" style="3" customWidth="1"/>
    <col min="13" max="13" width="9.00390625" style="3" customWidth="1"/>
    <col min="14" max="16384" width="10.28125" style="3" customWidth="1"/>
  </cols>
  <sheetData>
    <row r="1" spans="1:15" s="1" customFormat="1" ht="14.25">
      <c r="A1" s="338" t="s">
        <v>266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7"/>
      <c r="O1" s="337"/>
    </row>
    <row r="2" spans="1:15" s="2" customFormat="1" ht="12" customHeight="1" thickBo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68" t="s">
        <v>1</v>
      </c>
      <c r="N2" s="46"/>
      <c r="O2" s="46"/>
    </row>
    <row r="3" spans="1:15" ht="18" customHeight="1" thickTop="1">
      <c r="A3" s="340" t="s">
        <v>449</v>
      </c>
      <c r="B3" s="340"/>
      <c r="C3" s="340"/>
      <c r="D3" s="340"/>
      <c r="E3" s="341"/>
      <c r="F3" s="77" t="s">
        <v>187</v>
      </c>
      <c r="G3" s="77" t="s">
        <v>188</v>
      </c>
      <c r="H3" s="77" t="s">
        <v>189</v>
      </c>
      <c r="I3" s="77" t="s">
        <v>190</v>
      </c>
      <c r="J3" s="77" t="s">
        <v>191</v>
      </c>
      <c r="K3" s="77" t="s">
        <v>192</v>
      </c>
      <c r="L3" s="77" t="s">
        <v>193</v>
      </c>
      <c r="M3" s="77" t="s">
        <v>27</v>
      </c>
      <c r="N3" s="19"/>
      <c r="O3" s="19"/>
    </row>
    <row r="4" spans="1:13" s="4" customFormat="1" ht="14.25" hidden="1">
      <c r="A4" s="172"/>
      <c r="B4" s="172"/>
      <c r="C4" s="172"/>
      <c r="D4" s="172"/>
      <c r="E4" s="172"/>
      <c r="F4" s="186">
        <f>SUM(G4:M4)</f>
        <v>286.31</v>
      </c>
      <c r="G4" s="187">
        <v>64.37</v>
      </c>
      <c r="H4" s="188">
        <v>25.68</v>
      </c>
      <c r="I4" s="188">
        <v>65.52</v>
      </c>
      <c r="J4" s="188">
        <v>41.75</v>
      </c>
      <c r="K4" s="188">
        <v>26.76</v>
      </c>
      <c r="L4" s="188">
        <v>34.91</v>
      </c>
      <c r="M4" s="188">
        <v>27.32</v>
      </c>
    </row>
    <row r="5" spans="1:13" s="7" customFormat="1" ht="12" hidden="1">
      <c r="A5" s="172"/>
      <c r="B5" s="172"/>
      <c r="C5" s="172"/>
      <c r="D5" s="172"/>
      <c r="E5" s="172"/>
      <c r="F5" s="186">
        <f>SUM(G5:M5)</f>
        <v>286.31</v>
      </c>
      <c r="G5" s="187">
        <v>64.8</v>
      </c>
      <c r="H5" s="188">
        <v>25.68</v>
      </c>
      <c r="I5" s="188">
        <v>65.52</v>
      </c>
      <c r="J5" s="188">
        <v>41.75</v>
      </c>
      <c r="K5" s="188">
        <v>26.76</v>
      </c>
      <c r="L5" s="188">
        <v>34.48</v>
      </c>
      <c r="M5" s="188">
        <v>27.32</v>
      </c>
    </row>
    <row r="6" spans="1:13" s="7" customFormat="1" ht="12" hidden="1">
      <c r="A6" s="172"/>
      <c r="B6" s="172"/>
      <c r="C6" s="172"/>
      <c r="D6" s="172"/>
      <c r="E6" s="172"/>
      <c r="F6" s="186">
        <f>SUM(G6:M6)</f>
        <v>286.41</v>
      </c>
      <c r="G6" s="187">
        <v>64.9</v>
      </c>
      <c r="H6" s="188">
        <v>25.68</v>
      </c>
      <c r="I6" s="188">
        <v>65.52</v>
      </c>
      <c r="J6" s="188">
        <v>41.75</v>
      </c>
      <c r="K6" s="188">
        <v>26.76</v>
      </c>
      <c r="L6" s="188">
        <v>34.48</v>
      </c>
      <c r="M6" s="188">
        <v>27.32</v>
      </c>
    </row>
    <row r="7" spans="1:13" s="7" customFormat="1" ht="12" hidden="1">
      <c r="A7" s="172"/>
      <c r="B7" s="172"/>
      <c r="C7" s="172"/>
      <c r="D7" s="172"/>
      <c r="E7" s="172"/>
      <c r="F7" s="186">
        <f>SUM(G7:M7)</f>
        <v>286.59</v>
      </c>
      <c r="G7" s="187">
        <v>65.08</v>
      </c>
      <c r="H7" s="188">
        <v>25.68</v>
      </c>
      <c r="I7" s="188">
        <v>65.52</v>
      </c>
      <c r="J7" s="188">
        <v>41.75</v>
      </c>
      <c r="K7" s="188">
        <v>26.76</v>
      </c>
      <c r="L7" s="188">
        <v>34.48</v>
      </c>
      <c r="M7" s="188">
        <v>27.32</v>
      </c>
    </row>
    <row r="8" spans="1:13" s="7" customFormat="1" ht="12">
      <c r="A8" s="324" t="s">
        <v>448</v>
      </c>
      <c r="B8" s="166">
        <v>8</v>
      </c>
      <c r="C8" s="166">
        <v>10</v>
      </c>
      <c r="D8" s="166">
        <v>31</v>
      </c>
      <c r="E8" s="166"/>
      <c r="F8" s="186">
        <f>SUM(G8:M8)</f>
        <v>286.61</v>
      </c>
      <c r="G8" s="187">
        <v>65.1</v>
      </c>
      <c r="H8" s="188">
        <v>25.68</v>
      </c>
      <c r="I8" s="188">
        <v>65.52</v>
      </c>
      <c r="J8" s="188">
        <v>41.75</v>
      </c>
      <c r="K8" s="188">
        <v>26.76</v>
      </c>
      <c r="L8" s="188">
        <v>34.48</v>
      </c>
      <c r="M8" s="188">
        <v>27.32</v>
      </c>
    </row>
    <row r="9" spans="1:13" s="7" customFormat="1" ht="12">
      <c r="A9" s="172"/>
      <c r="B9" s="166">
        <v>10</v>
      </c>
      <c r="C9" s="166">
        <v>3</v>
      </c>
      <c r="D9" s="166">
        <v>16</v>
      </c>
      <c r="E9" s="166"/>
      <c r="F9" s="186">
        <v>286.67</v>
      </c>
      <c r="G9" s="187">
        <v>65.16</v>
      </c>
      <c r="H9" s="188">
        <v>25.68</v>
      </c>
      <c r="I9" s="188">
        <v>65.52</v>
      </c>
      <c r="J9" s="188">
        <v>41.75</v>
      </c>
      <c r="K9" s="188">
        <v>26.76</v>
      </c>
      <c r="L9" s="188">
        <v>34.48</v>
      </c>
      <c r="M9" s="188">
        <v>27.32</v>
      </c>
    </row>
    <row r="10" spans="1:13" s="7" customFormat="1" ht="12">
      <c r="A10" s="172"/>
      <c r="B10" s="166">
        <v>10</v>
      </c>
      <c r="C10" s="166">
        <v>11</v>
      </c>
      <c r="D10" s="166">
        <v>12</v>
      </c>
      <c r="E10" s="166"/>
      <c r="F10" s="186">
        <v>286.79</v>
      </c>
      <c r="G10" s="187">
        <v>65.28</v>
      </c>
      <c r="H10" s="188">
        <v>25.68</v>
      </c>
      <c r="I10" s="188">
        <v>65.52</v>
      </c>
      <c r="J10" s="188">
        <v>41.75</v>
      </c>
      <c r="K10" s="188">
        <v>26.76</v>
      </c>
      <c r="L10" s="188">
        <v>34.48</v>
      </c>
      <c r="M10" s="188">
        <v>27.32</v>
      </c>
    </row>
    <row r="11" spans="1:13" s="7" customFormat="1" ht="12">
      <c r="A11" s="172"/>
      <c r="B11" s="166">
        <v>11</v>
      </c>
      <c r="C11" s="166">
        <v>4</v>
      </c>
      <c r="D11" s="166">
        <v>9</v>
      </c>
      <c r="E11" s="166"/>
      <c r="F11" s="186">
        <v>286.95</v>
      </c>
      <c r="G11" s="187">
        <v>65.44</v>
      </c>
      <c r="H11" s="188">
        <v>25.68</v>
      </c>
      <c r="I11" s="188">
        <v>65.52</v>
      </c>
      <c r="J11" s="188">
        <v>41.75</v>
      </c>
      <c r="K11" s="188">
        <v>26.76</v>
      </c>
      <c r="L11" s="188">
        <v>34.48</v>
      </c>
      <c r="M11" s="188">
        <v>27.32</v>
      </c>
    </row>
    <row r="12" spans="1:13" s="7" customFormat="1" ht="12">
      <c r="A12" s="172"/>
      <c r="B12" s="166">
        <v>11</v>
      </c>
      <c r="C12" s="166">
        <v>7</v>
      </c>
      <c r="D12" s="166">
        <v>29</v>
      </c>
      <c r="E12" s="166"/>
      <c r="F12" s="186">
        <v>286.96</v>
      </c>
      <c r="G12" s="187">
        <v>65.44</v>
      </c>
      <c r="H12" s="188">
        <v>25.68</v>
      </c>
      <c r="I12" s="188">
        <v>65.52</v>
      </c>
      <c r="J12" s="188">
        <v>41.76</v>
      </c>
      <c r="K12" s="188">
        <v>26.76</v>
      </c>
      <c r="L12" s="188">
        <v>34.48</v>
      </c>
      <c r="M12" s="188">
        <v>27.32</v>
      </c>
    </row>
    <row r="13" spans="1:13" s="7" customFormat="1" ht="12">
      <c r="A13" s="172"/>
      <c r="B13" s="166">
        <v>12</v>
      </c>
      <c r="C13" s="166">
        <v>11</v>
      </c>
      <c r="D13" s="166">
        <v>2</v>
      </c>
      <c r="E13" s="166"/>
      <c r="F13" s="186">
        <v>286.98</v>
      </c>
      <c r="G13" s="187">
        <v>65.46</v>
      </c>
      <c r="H13" s="188">
        <v>25.68</v>
      </c>
      <c r="I13" s="188">
        <v>65.52</v>
      </c>
      <c r="J13" s="188">
        <v>41.76</v>
      </c>
      <c r="K13" s="188">
        <v>26.76</v>
      </c>
      <c r="L13" s="188">
        <v>34.48</v>
      </c>
      <c r="M13" s="188">
        <v>27.32</v>
      </c>
    </row>
    <row r="14" spans="1:13" s="7" customFormat="1" ht="12">
      <c r="A14" s="172"/>
      <c r="B14" s="166">
        <v>13</v>
      </c>
      <c r="C14" s="166">
        <v>7</v>
      </c>
      <c r="D14" s="166">
        <v>23</v>
      </c>
      <c r="E14" s="166"/>
      <c r="F14" s="186">
        <v>286.99</v>
      </c>
      <c r="G14" s="187">
        <v>65.47</v>
      </c>
      <c r="H14" s="188">
        <v>25.68</v>
      </c>
      <c r="I14" s="188">
        <v>65.52</v>
      </c>
      <c r="J14" s="188">
        <v>41.76</v>
      </c>
      <c r="K14" s="188">
        <v>26.76</v>
      </c>
      <c r="L14" s="188">
        <v>34.48</v>
      </c>
      <c r="M14" s="188">
        <v>27.32</v>
      </c>
    </row>
    <row r="15" spans="1:13" s="7" customFormat="1" ht="12">
      <c r="A15" s="172"/>
      <c r="B15" s="166">
        <v>15</v>
      </c>
      <c r="C15" s="166">
        <v>7</v>
      </c>
      <c r="D15" s="166">
        <v>31</v>
      </c>
      <c r="E15" s="166"/>
      <c r="F15" s="186">
        <v>287.07</v>
      </c>
      <c r="G15" s="187">
        <v>65.55</v>
      </c>
      <c r="H15" s="188">
        <v>25.68</v>
      </c>
      <c r="I15" s="188">
        <v>65.52</v>
      </c>
      <c r="J15" s="188">
        <v>41.76</v>
      </c>
      <c r="K15" s="188">
        <v>26.76</v>
      </c>
      <c r="L15" s="188">
        <v>34.48</v>
      </c>
      <c r="M15" s="188">
        <v>27.32</v>
      </c>
    </row>
    <row r="16" spans="1:13" s="293" customFormat="1" ht="12">
      <c r="A16" s="173"/>
      <c r="B16" s="321">
        <v>16</v>
      </c>
      <c r="C16" s="321">
        <v>1</v>
      </c>
      <c r="D16" s="321">
        <v>15</v>
      </c>
      <c r="E16" s="321"/>
      <c r="F16" s="186">
        <v>287.08</v>
      </c>
      <c r="G16" s="326">
        <v>65.56</v>
      </c>
      <c r="H16" s="327">
        <v>25.68</v>
      </c>
      <c r="I16" s="327">
        <v>65.52</v>
      </c>
      <c r="J16" s="327">
        <v>41.76</v>
      </c>
      <c r="K16" s="327">
        <v>26.76</v>
      </c>
      <c r="L16" s="327">
        <v>34.48</v>
      </c>
      <c r="M16" s="327">
        <v>27.32</v>
      </c>
    </row>
    <row r="17" spans="1:13" s="308" customFormat="1" ht="12">
      <c r="A17" s="320"/>
      <c r="B17" s="322">
        <v>17</v>
      </c>
      <c r="C17" s="323">
        <v>1</v>
      </c>
      <c r="D17" s="323">
        <v>13</v>
      </c>
      <c r="E17" s="323"/>
      <c r="F17" s="313">
        <v>287.08</v>
      </c>
      <c r="G17" s="306">
        <v>65.56</v>
      </c>
      <c r="H17" s="307">
        <v>25.68</v>
      </c>
      <c r="I17" s="307">
        <v>65.52</v>
      </c>
      <c r="J17" s="307">
        <v>41.76</v>
      </c>
      <c r="K17" s="307">
        <v>26.76</v>
      </c>
      <c r="L17" s="307">
        <v>34.48</v>
      </c>
      <c r="M17" s="307">
        <v>27.32</v>
      </c>
    </row>
    <row r="18" spans="1:13" ht="11.25" customHeight="1">
      <c r="A18" s="189"/>
      <c r="B18" s="189"/>
      <c r="C18" s="189"/>
      <c r="D18" s="189"/>
      <c r="E18" s="189"/>
      <c r="F18" s="190"/>
      <c r="G18" s="191"/>
      <c r="H18" s="190"/>
      <c r="I18" s="190"/>
      <c r="J18" s="190"/>
      <c r="K18" s="190"/>
      <c r="L18" s="190"/>
      <c r="M18" s="190"/>
    </row>
  </sheetData>
  <mergeCells count="3">
    <mergeCell ref="N1:O1"/>
    <mergeCell ref="A1:M1"/>
    <mergeCell ref="A3:E3"/>
  </mergeCells>
  <printOptions/>
  <pageMargins left="0.66" right="0.63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J9"/>
  <sheetViews>
    <sheetView workbookViewId="0" topLeftCell="A1">
      <selection activeCell="A1" sqref="A1:E1"/>
    </sheetView>
  </sheetViews>
  <sheetFormatPr defaultColWidth="9.140625" defaultRowHeight="12"/>
  <cols>
    <col min="1" max="1" width="19.140625" style="3" customWidth="1"/>
    <col min="2" max="2" width="36.421875" style="3" bestFit="1" customWidth="1"/>
    <col min="3" max="5" width="12.7109375" style="3" customWidth="1"/>
    <col min="6" max="6" width="16.00390625" style="12" customWidth="1"/>
    <col min="7" max="7" width="12.140625" style="12" customWidth="1"/>
    <col min="8" max="10" width="10.28125" style="12" customWidth="1"/>
    <col min="11" max="16384" width="10.28125" style="3" customWidth="1"/>
  </cols>
  <sheetData>
    <row r="1" spans="1:10" s="4" customFormat="1" ht="25.5" customHeight="1">
      <c r="A1" s="338" t="s">
        <v>267</v>
      </c>
      <c r="B1" s="338"/>
      <c r="C1" s="338"/>
      <c r="D1" s="338"/>
      <c r="E1" s="338"/>
      <c r="F1" s="13"/>
      <c r="G1" s="13"/>
      <c r="H1" s="13"/>
      <c r="I1" s="13"/>
      <c r="J1" s="13"/>
    </row>
    <row r="2" spans="1:10" s="7" customFormat="1" ht="12.75" customHeight="1" thickBot="1">
      <c r="A2" s="163" t="s">
        <v>35</v>
      </c>
      <c r="B2" s="163"/>
      <c r="C2" s="163"/>
      <c r="D2" s="163"/>
      <c r="E2" s="68" t="s">
        <v>36</v>
      </c>
      <c r="F2" s="14"/>
      <c r="G2" s="14"/>
      <c r="H2" s="14"/>
      <c r="I2" s="14"/>
      <c r="J2" s="14"/>
    </row>
    <row r="3" spans="1:6" ht="20.25" customHeight="1" thickTop="1">
      <c r="A3" s="179" t="s">
        <v>139</v>
      </c>
      <c r="B3" s="164" t="s">
        <v>218</v>
      </c>
      <c r="C3" s="77" t="s">
        <v>37</v>
      </c>
      <c r="D3" s="77" t="s">
        <v>38</v>
      </c>
      <c r="E3" s="77" t="s">
        <v>39</v>
      </c>
      <c r="F3" s="15"/>
    </row>
    <row r="4" spans="1:6" ht="20.25" customHeight="1">
      <c r="A4" s="245" t="s">
        <v>141</v>
      </c>
      <c r="B4" s="93" t="s">
        <v>40</v>
      </c>
      <c r="C4" s="192">
        <v>107</v>
      </c>
      <c r="D4" s="193">
        <v>2230</v>
      </c>
      <c r="E4" s="71" t="s">
        <v>41</v>
      </c>
      <c r="F4" s="18"/>
    </row>
    <row r="5" spans="1:6" ht="20.25" customHeight="1">
      <c r="A5" s="245" t="s">
        <v>140</v>
      </c>
      <c r="B5" s="93" t="s">
        <v>42</v>
      </c>
      <c r="C5" s="192">
        <v>29.5</v>
      </c>
      <c r="D5" s="192">
        <v>166.4</v>
      </c>
      <c r="E5" s="71" t="s">
        <v>43</v>
      </c>
      <c r="F5" s="18"/>
    </row>
    <row r="6" spans="1:6" ht="20.25" customHeight="1">
      <c r="A6" s="245" t="s">
        <v>142</v>
      </c>
      <c r="B6" s="93" t="s">
        <v>44</v>
      </c>
      <c r="C6" s="192">
        <v>10.6</v>
      </c>
      <c r="D6" s="192">
        <v>53.8</v>
      </c>
      <c r="E6" s="71" t="s">
        <v>43</v>
      </c>
      <c r="F6" s="18"/>
    </row>
    <row r="7" spans="1:6" ht="20.25" customHeight="1">
      <c r="A7" s="245" t="s">
        <v>143</v>
      </c>
      <c r="B7" s="93" t="s">
        <v>44</v>
      </c>
      <c r="C7" s="192">
        <v>4.3</v>
      </c>
      <c r="D7" s="192">
        <v>14</v>
      </c>
      <c r="E7" s="71" t="s">
        <v>43</v>
      </c>
      <c r="F7" s="18"/>
    </row>
    <row r="8" spans="1:6" ht="20.25" customHeight="1">
      <c r="A8" s="246" t="s">
        <v>144</v>
      </c>
      <c r="B8" s="93" t="s">
        <v>45</v>
      </c>
      <c r="C8" s="194">
        <v>3.8</v>
      </c>
      <c r="D8" s="194">
        <v>13.2</v>
      </c>
      <c r="E8" s="93" t="s">
        <v>43</v>
      </c>
      <c r="F8" s="18"/>
    </row>
    <row r="9" spans="1:6" ht="11.25" customHeight="1">
      <c r="A9" s="185"/>
      <c r="B9" s="185"/>
      <c r="C9" s="195"/>
      <c r="D9" s="195"/>
      <c r="E9" s="185"/>
      <c r="F9" s="17"/>
    </row>
  </sheetData>
  <mergeCells count="1">
    <mergeCell ref="A1:E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K12"/>
  <sheetViews>
    <sheetView workbookViewId="0" topLeftCell="A1">
      <selection activeCell="A1" sqref="A1:F1"/>
    </sheetView>
  </sheetViews>
  <sheetFormatPr defaultColWidth="9.140625" defaultRowHeight="12"/>
  <cols>
    <col min="1" max="1" width="29.140625" style="3" customWidth="1"/>
    <col min="2" max="3" width="10.7109375" style="12" customWidth="1"/>
    <col min="4" max="4" width="21.7109375" style="12" customWidth="1"/>
    <col min="5" max="6" width="10.7109375" style="12" customWidth="1"/>
    <col min="7" max="7" width="16.00390625" style="12" customWidth="1"/>
    <col min="8" max="8" width="12.140625" style="12" customWidth="1"/>
    <col min="9" max="11" width="10.28125" style="12" customWidth="1"/>
    <col min="12" max="16384" width="10.28125" style="3" customWidth="1"/>
  </cols>
  <sheetData>
    <row r="1" spans="1:11" s="4" customFormat="1" ht="25.5" customHeight="1">
      <c r="A1" s="338" t="s">
        <v>268</v>
      </c>
      <c r="B1" s="343"/>
      <c r="C1" s="343"/>
      <c r="D1" s="343"/>
      <c r="E1" s="343"/>
      <c r="F1" s="343"/>
      <c r="G1" s="13"/>
      <c r="H1" s="13"/>
      <c r="I1" s="13"/>
      <c r="J1" s="13"/>
      <c r="K1" s="13"/>
    </row>
    <row r="2" spans="1:11" s="7" customFormat="1" ht="12.75" customHeight="1" thickBot="1">
      <c r="A2" s="37" t="s">
        <v>356</v>
      </c>
      <c r="B2" s="42"/>
      <c r="C2" s="42"/>
      <c r="D2" s="42"/>
      <c r="E2" s="42"/>
      <c r="F2" s="6" t="s">
        <v>198</v>
      </c>
      <c r="G2" s="14"/>
      <c r="H2" s="14"/>
      <c r="I2" s="14"/>
      <c r="J2" s="14"/>
      <c r="K2" s="14"/>
    </row>
    <row r="3" spans="1:7" ht="20.25" customHeight="1" thickTop="1">
      <c r="A3" s="40" t="s">
        <v>199</v>
      </c>
      <c r="B3" s="9" t="s">
        <v>62</v>
      </c>
      <c r="C3" s="27" t="s">
        <v>63</v>
      </c>
      <c r="D3" s="9" t="s">
        <v>200</v>
      </c>
      <c r="E3" s="10" t="s">
        <v>62</v>
      </c>
      <c r="F3" s="9" t="s">
        <v>63</v>
      </c>
      <c r="G3" s="15"/>
    </row>
    <row r="4" spans="1:7" ht="20.25" customHeight="1">
      <c r="A4" s="41" t="s">
        <v>64</v>
      </c>
      <c r="B4" s="50">
        <v>18725</v>
      </c>
      <c r="C4" s="302" t="s">
        <v>357</v>
      </c>
      <c r="D4" s="43" t="s">
        <v>201</v>
      </c>
      <c r="E4" s="53">
        <v>207</v>
      </c>
      <c r="F4" s="39">
        <v>4.2</v>
      </c>
      <c r="G4" s="18"/>
    </row>
    <row r="5" spans="1:7" ht="20.25" customHeight="1">
      <c r="A5" s="41" t="s">
        <v>202</v>
      </c>
      <c r="B5" s="51">
        <v>4912</v>
      </c>
      <c r="C5" s="303" t="s">
        <v>358</v>
      </c>
      <c r="D5" s="43" t="s">
        <v>203</v>
      </c>
      <c r="E5" s="54">
        <v>184</v>
      </c>
      <c r="F5" s="39">
        <v>3.7</v>
      </c>
      <c r="G5" s="18"/>
    </row>
    <row r="6" spans="1:7" ht="20.25" customHeight="1">
      <c r="A6" s="41" t="s">
        <v>204</v>
      </c>
      <c r="B6" s="51">
        <v>1649</v>
      </c>
      <c r="C6" s="38">
        <v>33.6</v>
      </c>
      <c r="D6" s="43" t="s">
        <v>205</v>
      </c>
      <c r="E6" s="54">
        <v>321</v>
      </c>
      <c r="F6" s="39">
        <v>6.5</v>
      </c>
      <c r="G6" s="18"/>
    </row>
    <row r="7" spans="1:7" ht="20.25" customHeight="1">
      <c r="A7" s="44" t="s">
        <v>206</v>
      </c>
      <c r="B7" s="51">
        <v>134</v>
      </c>
      <c r="C7" s="38">
        <v>2.7</v>
      </c>
      <c r="D7" s="36" t="s">
        <v>207</v>
      </c>
      <c r="E7" s="54">
        <v>108</v>
      </c>
      <c r="F7" s="39">
        <v>2.2</v>
      </c>
      <c r="G7" s="18"/>
    </row>
    <row r="8" spans="1:7" ht="20.25" customHeight="1">
      <c r="A8" s="44" t="s">
        <v>208</v>
      </c>
      <c r="B8" s="51">
        <v>542</v>
      </c>
      <c r="C8" s="38">
        <v>11</v>
      </c>
      <c r="D8" s="36" t="s">
        <v>209</v>
      </c>
      <c r="E8" s="54">
        <v>92</v>
      </c>
      <c r="F8" s="39">
        <v>1.9</v>
      </c>
      <c r="G8" s="18"/>
    </row>
    <row r="9" spans="1:7" ht="20.25" customHeight="1">
      <c r="A9" s="44" t="s">
        <v>210</v>
      </c>
      <c r="B9" s="51">
        <v>665</v>
      </c>
      <c r="C9" s="38">
        <v>13.5</v>
      </c>
      <c r="D9" s="36" t="s">
        <v>211</v>
      </c>
      <c r="E9" s="51">
        <v>13813</v>
      </c>
      <c r="F9" s="304" t="s">
        <v>357</v>
      </c>
      <c r="G9" s="17"/>
    </row>
    <row r="10" spans="1:7" ht="20.25" customHeight="1">
      <c r="A10" s="44" t="s">
        <v>219</v>
      </c>
      <c r="B10" s="51">
        <v>999</v>
      </c>
      <c r="C10" s="38">
        <v>20.3</v>
      </c>
      <c r="D10" s="36"/>
      <c r="E10" s="45"/>
      <c r="F10" s="11"/>
      <c r="G10" s="17"/>
    </row>
    <row r="11" spans="1:5" ht="20.25" customHeight="1">
      <c r="A11" s="44" t="s">
        <v>220</v>
      </c>
      <c r="B11" s="52">
        <v>11</v>
      </c>
      <c r="C11" s="38">
        <v>0.2</v>
      </c>
      <c r="D11" s="29"/>
      <c r="E11" s="49"/>
    </row>
    <row r="12" spans="1:6" ht="12">
      <c r="A12" s="47" t="s">
        <v>221</v>
      </c>
      <c r="B12" s="48"/>
      <c r="C12" s="48"/>
      <c r="D12" s="48"/>
      <c r="E12" s="48"/>
      <c r="F12" s="48"/>
    </row>
  </sheetData>
  <mergeCells count="1">
    <mergeCell ref="A1:F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2"/>
  </sheetPr>
  <dimension ref="A1:U36"/>
  <sheetViews>
    <sheetView workbookViewId="0" topLeftCell="A1">
      <pane xSplit="1" ySplit="5" topLeftCell="B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A1" sqref="A1:H1"/>
    </sheetView>
  </sheetViews>
  <sheetFormatPr defaultColWidth="9.140625" defaultRowHeight="12"/>
  <cols>
    <col min="1" max="1" width="8.7109375" style="11" customWidth="1"/>
    <col min="2" max="2" width="13.28125" style="3" customWidth="1"/>
    <col min="3" max="3" width="10.7109375" style="3" customWidth="1"/>
    <col min="4" max="4" width="11.421875" style="3" customWidth="1"/>
    <col min="5" max="5" width="13.57421875" style="3" customWidth="1"/>
    <col min="6" max="7" width="12.7109375" style="3" customWidth="1"/>
    <col min="8" max="8" width="12.57421875" style="3" customWidth="1"/>
    <col min="9" max="9" width="9.28125" style="12" customWidth="1"/>
    <col min="10" max="10" width="10.28125" style="12" customWidth="1"/>
    <col min="11" max="11" width="12.7109375" style="12" customWidth="1"/>
    <col min="12" max="12" width="11.28125" style="12" customWidth="1"/>
    <col min="13" max="16" width="12.7109375" style="12" customWidth="1"/>
    <col min="17" max="17" width="16.00390625" style="12" customWidth="1"/>
    <col min="18" max="18" width="12.140625" style="12" customWidth="1"/>
    <col min="19" max="21" width="10.28125" style="12" customWidth="1"/>
    <col min="22" max="16384" width="10.28125" style="3" customWidth="1"/>
  </cols>
  <sheetData>
    <row r="1" spans="1:21" s="4" customFormat="1" ht="20.25" customHeight="1">
      <c r="A1" s="332" t="s">
        <v>335</v>
      </c>
      <c r="B1" s="332"/>
      <c r="C1" s="332"/>
      <c r="D1" s="332"/>
      <c r="E1" s="332"/>
      <c r="F1" s="332"/>
      <c r="G1" s="332"/>
      <c r="H1" s="332"/>
      <c r="I1" s="262" t="s">
        <v>414</v>
      </c>
      <c r="J1" s="260"/>
      <c r="K1" s="260"/>
      <c r="L1" s="260"/>
      <c r="M1" s="260"/>
      <c r="N1" s="260"/>
      <c r="O1" s="260"/>
      <c r="P1" s="260"/>
      <c r="Q1" s="13"/>
      <c r="R1" s="13"/>
      <c r="S1" s="13"/>
      <c r="T1" s="13"/>
      <c r="U1" s="13"/>
    </row>
    <row r="2" spans="1:21" s="7" customFormat="1" ht="12.75" customHeight="1" thickBot="1">
      <c r="A2" s="62" t="s">
        <v>46</v>
      </c>
      <c r="B2" s="5"/>
      <c r="C2" s="5"/>
      <c r="D2" s="5"/>
      <c r="E2" s="5"/>
      <c r="F2" s="5"/>
      <c r="G2" s="5"/>
      <c r="H2" s="5"/>
      <c r="I2" s="137"/>
      <c r="J2" s="137"/>
      <c r="K2" s="137"/>
      <c r="L2" s="137"/>
      <c r="M2" s="137"/>
      <c r="N2" s="137"/>
      <c r="O2" s="138"/>
      <c r="P2" s="196" t="s">
        <v>306</v>
      </c>
      <c r="Q2" s="14"/>
      <c r="R2" s="14"/>
      <c r="S2" s="14"/>
      <c r="T2" s="14"/>
      <c r="U2" s="14"/>
    </row>
    <row r="3" spans="1:16" ht="20.25" customHeight="1" thickTop="1">
      <c r="A3" s="265"/>
      <c r="B3" s="15"/>
      <c r="C3" s="20"/>
      <c r="D3" s="20"/>
      <c r="E3" s="21"/>
      <c r="F3" s="19" t="s">
        <v>47</v>
      </c>
      <c r="G3" s="19"/>
      <c r="H3" s="8"/>
      <c r="I3" s="349" t="s">
        <v>72</v>
      </c>
      <c r="J3" s="349" t="s">
        <v>212</v>
      </c>
      <c r="K3" s="349" t="s">
        <v>213</v>
      </c>
      <c r="L3" s="349" t="s">
        <v>214</v>
      </c>
      <c r="M3" s="329" t="s">
        <v>73</v>
      </c>
      <c r="N3" s="330"/>
      <c r="O3" s="331"/>
      <c r="P3" s="346" t="s">
        <v>215</v>
      </c>
    </row>
    <row r="4" spans="1:17" ht="20.25" customHeight="1">
      <c r="A4" s="266" t="s">
        <v>48</v>
      </c>
      <c r="B4" s="15" t="s">
        <v>49</v>
      </c>
      <c r="C4" s="20" t="s">
        <v>50</v>
      </c>
      <c r="D4" s="20" t="s">
        <v>51</v>
      </c>
      <c r="E4" s="333" t="s">
        <v>216</v>
      </c>
      <c r="F4" s="22" t="s">
        <v>52</v>
      </c>
      <c r="G4" s="23"/>
      <c r="H4" s="335" t="s">
        <v>330</v>
      </c>
      <c r="I4" s="350"/>
      <c r="J4" s="350"/>
      <c r="K4" s="350"/>
      <c r="L4" s="350"/>
      <c r="M4" s="344" t="s">
        <v>53</v>
      </c>
      <c r="N4" s="139" t="s">
        <v>66</v>
      </c>
      <c r="O4" s="344" t="s">
        <v>67</v>
      </c>
      <c r="P4" s="347"/>
      <c r="Q4" s="15"/>
    </row>
    <row r="5" spans="1:17" ht="20.25" customHeight="1">
      <c r="A5" s="267"/>
      <c r="B5" s="8"/>
      <c r="C5" s="10"/>
      <c r="D5" s="10"/>
      <c r="E5" s="334"/>
      <c r="F5" s="24" t="s">
        <v>54</v>
      </c>
      <c r="G5" s="23" t="s">
        <v>55</v>
      </c>
      <c r="H5" s="334"/>
      <c r="I5" s="345"/>
      <c r="J5" s="345"/>
      <c r="K5" s="345"/>
      <c r="L5" s="345"/>
      <c r="M5" s="345"/>
      <c r="N5" s="140" t="s">
        <v>68</v>
      </c>
      <c r="O5" s="345"/>
      <c r="P5" s="348"/>
      <c r="Q5" s="15"/>
    </row>
    <row r="6" spans="1:21" s="25" customFormat="1" ht="20.25" customHeight="1">
      <c r="A6" s="64"/>
      <c r="B6" s="26"/>
      <c r="F6" s="25" t="s">
        <v>56</v>
      </c>
      <c r="H6" s="25" t="s">
        <v>57</v>
      </c>
      <c r="I6" s="280" t="s">
        <v>69</v>
      </c>
      <c r="K6" s="148" t="s">
        <v>70</v>
      </c>
      <c r="L6" s="259"/>
      <c r="M6" s="141"/>
      <c r="N6" s="141"/>
      <c r="O6" s="141"/>
      <c r="P6" s="141"/>
      <c r="Q6" s="26"/>
      <c r="R6" s="26"/>
      <c r="S6" s="26"/>
      <c r="T6" s="26"/>
      <c r="U6" s="26"/>
    </row>
    <row r="7" spans="1:17" ht="20.25" customHeight="1" hidden="1">
      <c r="A7" s="59" t="s">
        <v>217</v>
      </c>
      <c r="B7" s="63">
        <v>286590000</v>
      </c>
      <c r="C7" s="33">
        <v>33774132</v>
      </c>
      <c r="D7" s="33">
        <v>16019372</v>
      </c>
      <c r="E7" s="33">
        <v>31733654</v>
      </c>
      <c r="F7" s="33">
        <v>16084038</v>
      </c>
      <c r="G7" s="33">
        <v>7392911</v>
      </c>
      <c r="H7" s="33">
        <v>7434803</v>
      </c>
      <c r="I7" s="142">
        <v>1335</v>
      </c>
      <c r="J7" s="143">
        <v>91663</v>
      </c>
      <c r="K7" s="143">
        <v>74468005</v>
      </c>
      <c r="L7" s="143">
        <v>4880625</v>
      </c>
      <c r="M7" s="143">
        <v>12503357</v>
      </c>
      <c r="N7" s="143">
        <v>5499631</v>
      </c>
      <c r="O7" s="143">
        <v>7003726</v>
      </c>
      <c r="P7" s="144">
        <v>113117857</v>
      </c>
      <c r="Q7" s="16"/>
    </row>
    <row r="8" spans="1:17" ht="20.25" customHeight="1" hidden="1">
      <c r="A8" s="60" t="s">
        <v>307</v>
      </c>
      <c r="B8" s="63">
        <v>286590000</v>
      </c>
      <c r="C8" s="33">
        <v>33157700</v>
      </c>
      <c r="D8" s="33">
        <v>15678884</v>
      </c>
      <c r="E8" s="33">
        <v>32418984</v>
      </c>
      <c r="F8" s="33">
        <v>16274499</v>
      </c>
      <c r="G8" s="33">
        <v>7481584</v>
      </c>
      <c r="H8" s="34">
        <v>7840999</v>
      </c>
      <c r="I8" s="142">
        <v>1335</v>
      </c>
      <c r="J8" s="143">
        <v>102081</v>
      </c>
      <c r="K8" s="143">
        <v>74317769</v>
      </c>
      <c r="L8" s="143">
        <v>4890777</v>
      </c>
      <c r="M8" s="143">
        <v>12411873</v>
      </c>
      <c r="N8" s="143">
        <v>4689515</v>
      </c>
      <c r="O8" s="146">
        <v>7722358</v>
      </c>
      <c r="P8" s="144">
        <v>113610597</v>
      </c>
      <c r="Q8" s="16"/>
    </row>
    <row r="9" spans="1:17" ht="12" hidden="1">
      <c r="A9" s="60"/>
      <c r="B9" s="63"/>
      <c r="C9" s="33"/>
      <c r="D9" s="33"/>
      <c r="E9" s="261" t="s">
        <v>329</v>
      </c>
      <c r="F9" s="33"/>
      <c r="G9" s="33"/>
      <c r="H9" s="34"/>
      <c r="I9" s="142"/>
      <c r="J9" s="143"/>
      <c r="K9" s="143"/>
      <c r="L9" s="143"/>
      <c r="M9" s="143"/>
      <c r="N9" s="143"/>
      <c r="O9" s="146"/>
      <c r="P9" s="144"/>
      <c r="Q9" s="16"/>
    </row>
    <row r="10" spans="1:17" ht="20.25" customHeight="1" hidden="1">
      <c r="A10" s="59" t="s">
        <v>259</v>
      </c>
      <c r="B10" s="63">
        <v>286670000</v>
      </c>
      <c r="C10" s="33">
        <v>32521658</v>
      </c>
      <c r="D10" s="33">
        <v>15314743</v>
      </c>
      <c r="E10" s="33">
        <v>33239239</v>
      </c>
      <c r="F10" s="33">
        <v>16419195</v>
      </c>
      <c r="G10" s="33">
        <v>7637423</v>
      </c>
      <c r="H10" s="34">
        <v>8360719</v>
      </c>
      <c r="I10" s="142">
        <v>1733</v>
      </c>
      <c r="J10" s="143">
        <v>102307</v>
      </c>
      <c r="K10" s="143">
        <v>74239770</v>
      </c>
      <c r="L10" s="143">
        <v>4964694</v>
      </c>
      <c r="M10" s="143">
        <v>12437120</v>
      </c>
      <c r="N10" s="143">
        <v>4646371</v>
      </c>
      <c r="O10" s="146">
        <v>7790749</v>
      </c>
      <c r="P10" s="144">
        <v>113848736</v>
      </c>
      <c r="Q10" s="16"/>
    </row>
    <row r="11" spans="1:17" ht="12" hidden="1">
      <c r="A11" s="59"/>
      <c r="B11" s="63"/>
      <c r="C11" s="33"/>
      <c r="D11" s="33"/>
      <c r="E11" s="261" t="s">
        <v>328</v>
      </c>
      <c r="F11" s="33"/>
      <c r="G11" s="33"/>
      <c r="H11" s="34"/>
      <c r="I11" s="142"/>
      <c r="J11" s="143"/>
      <c r="K11" s="143"/>
      <c r="L11" s="143"/>
      <c r="M11" s="143"/>
      <c r="N11" s="143"/>
      <c r="O11" s="146"/>
      <c r="P11" s="144"/>
      <c r="Q11" s="16"/>
    </row>
    <row r="12" spans="1:21" s="58" customFormat="1" ht="20.25" customHeight="1">
      <c r="A12" s="60" t="s">
        <v>406</v>
      </c>
      <c r="B12" s="56">
        <v>138178943</v>
      </c>
      <c r="C12" s="56">
        <v>31945760</v>
      </c>
      <c r="D12" s="56">
        <v>14880837</v>
      </c>
      <c r="E12" s="56">
        <v>33099261</v>
      </c>
      <c r="F12" s="56">
        <v>16565619</v>
      </c>
      <c r="G12" s="56">
        <v>7697089</v>
      </c>
      <c r="H12" s="56">
        <v>8559013</v>
      </c>
      <c r="I12" s="147">
        <v>1733</v>
      </c>
      <c r="J12" s="147">
        <v>22193</v>
      </c>
      <c r="K12" s="147">
        <v>32481308</v>
      </c>
      <c r="L12" s="147">
        <v>4595926</v>
      </c>
      <c r="M12" s="147">
        <v>11083155</v>
      </c>
      <c r="N12" s="147">
        <v>4673336</v>
      </c>
      <c r="O12" s="147">
        <v>6409819</v>
      </c>
      <c r="P12" s="147">
        <v>10068770</v>
      </c>
      <c r="Q12" s="57"/>
      <c r="R12" s="57"/>
      <c r="S12" s="57"/>
      <c r="T12" s="57"/>
      <c r="U12" s="57"/>
    </row>
    <row r="13" spans="1:21" s="58" customFormat="1" ht="20.25" customHeight="1">
      <c r="A13" s="263" t="s">
        <v>407</v>
      </c>
      <c r="B13" s="56">
        <f>C13+D13+E13+I13+J13+K13+L13+M13+P13</f>
        <v>137295794</v>
      </c>
      <c r="C13" s="56">
        <v>31745840</v>
      </c>
      <c r="D13" s="56">
        <v>14786284</v>
      </c>
      <c r="E13" s="56">
        <v>33161934</v>
      </c>
      <c r="F13" s="56">
        <v>16722093</v>
      </c>
      <c r="G13" s="56">
        <v>7728907</v>
      </c>
      <c r="H13" s="56">
        <v>8710934</v>
      </c>
      <c r="I13" s="147">
        <v>2200</v>
      </c>
      <c r="J13" s="147">
        <v>22151</v>
      </c>
      <c r="K13" s="147">
        <v>31820862</v>
      </c>
      <c r="L13" s="147">
        <v>4602808</v>
      </c>
      <c r="M13" s="147">
        <f>N13+O13</f>
        <v>10941412</v>
      </c>
      <c r="N13" s="147">
        <v>4538466</v>
      </c>
      <c r="O13" s="147">
        <v>6402946</v>
      </c>
      <c r="P13" s="147">
        <v>10212303</v>
      </c>
      <c r="Q13" s="57"/>
      <c r="R13" s="57"/>
      <c r="S13" s="57"/>
      <c r="T13" s="57"/>
      <c r="U13" s="57"/>
    </row>
    <row r="14" spans="1:21" s="58" customFormat="1" ht="20.25" customHeight="1">
      <c r="A14" s="263" t="s">
        <v>408</v>
      </c>
      <c r="B14" s="56">
        <f>C14+D14+E14+I14+J14+K14+L14+M14+P14</f>
        <v>162171083</v>
      </c>
      <c r="C14" s="56">
        <f>6206+30280565+1129511</f>
        <v>31416282</v>
      </c>
      <c r="D14" s="56">
        <f>1590+13165755+238+1409426</f>
        <v>14577009</v>
      </c>
      <c r="E14" s="56">
        <f>SUM(F14:H14)+289288</f>
        <v>33924477</v>
      </c>
      <c r="F14" s="56">
        <v>16792363</v>
      </c>
      <c r="G14" s="56">
        <v>7883580</v>
      </c>
      <c r="H14" s="56">
        <v>8959246</v>
      </c>
      <c r="I14" s="147">
        <v>2385</v>
      </c>
      <c r="J14" s="147">
        <v>22151</v>
      </c>
      <c r="K14" s="147">
        <f>1262775+29977289+91097</f>
        <v>31331161</v>
      </c>
      <c r="L14" s="147">
        <f>1779+4581227</f>
        <v>4583006</v>
      </c>
      <c r="M14" s="147">
        <f>SUM(N14:O14)</f>
        <v>11475986</v>
      </c>
      <c r="N14" s="147">
        <v>4463768</v>
      </c>
      <c r="O14" s="147">
        <f>3006+359472+49178+6600562</f>
        <v>7012218</v>
      </c>
      <c r="P14" s="147">
        <v>34838626</v>
      </c>
      <c r="Q14" s="57"/>
      <c r="R14" s="57"/>
      <c r="S14" s="57"/>
      <c r="T14" s="57"/>
      <c r="U14" s="57"/>
    </row>
    <row r="15" spans="1:21" s="58" customFormat="1" ht="20.25" customHeight="1">
      <c r="A15" s="263" t="s">
        <v>409</v>
      </c>
      <c r="B15" s="56">
        <v>162764753</v>
      </c>
      <c r="C15" s="56">
        <v>31039706</v>
      </c>
      <c r="D15" s="56">
        <v>14474955</v>
      </c>
      <c r="E15" s="56">
        <f>SUM(F15:H15,306916)</f>
        <v>34223001</v>
      </c>
      <c r="F15" s="56">
        <v>16943836</v>
      </c>
      <c r="G15" s="56">
        <v>7939634</v>
      </c>
      <c r="H15" s="56">
        <v>9032615</v>
      </c>
      <c r="I15" s="147">
        <v>2385</v>
      </c>
      <c r="J15" s="147">
        <v>21807</v>
      </c>
      <c r="K15" s="147">
        <v>31271043</v>
      </c>
      <c r="L15" s="147">
        <v>4554051</v>
      </c>
      <c r="M15" s="147">
        <v>11834982</v>
      </c>
      <c r="N15" s="147">
        <v>4444900</v>
      </c>
      <c r="O15" s="147">
        <v>7390082</v>
      </c>
      <c r="P15" s="147">
        <v>35342823</v>
      </c>
      <c r="Q15" s="57"/>
      <c r="R15" s="57"/>
      <c r="S15" s="57"/>
      <c r="T15" s="57"/>
      <c r="U15" s="57"/>
    </row>
    <row r="16" spans="1:21" s="32" customFormat="1" ht="20.25" customHeight="1">
      <c r="A16" s="247" t="s">
        <v>410</v>
      </c>
      <c r="B16" s="35">
        <v>163192270</v>
      </c>
      <c r="C16" s="35">
        <v>30604583</v>
      </c>
      <c r="D16" s="35">
        <v>14342800</v>
      </c>
      <c r="E16" s="35">
        <v>34780397</v>
      </c>
      <c r="F16" s="35">
        <v>17120690</v>
      </c>
      <c r="G16" s="35">
        <v>7995248</v>
      </c>
      <c r="H16" s="35">
        <v>9318035</v>
      </c>
      <c r="I16" s="279">
        <v>2520</v>
      </c>
      <c r="J16" s="279">
        <v>21807</v>
      </c>
      <c r="K16" s="279">
        <v>31794388</v>
      </c>
      <c r="L16" s="279">
        <v>4533542</v>
      </c>
      <c r="M16" s="279">
        <v>11315976</v>
      </c>
      <c r="N16" s="279">
        <v>3954426</v>
      </c>
      <c r="O16" s="279">
        <v>7361550</v>
      </c>
      <c r="P16" s="279">
        <v>35796257</v>
      </c>
      <c r="Q16" s="31"/>
      <c r="R16" s="31"/>
      <c r="S16" s="31"/>
      <c r="T16" s="31"/>
      <c r="U16" s="31"/>
    </row>
    <row r="17" spans="1:21" s="25" customFormat="1" ht="20.25" customHeight="1">
      <c r="A17" s="64"/>
      <c r="B17" s="26"/>
      <c r="F17" s="25" t="s">
        <v>58</v>
      </c>
      <c r="G17" s="25" t="s">
        <v>59</v>
      </c>
      <c r="H17" s="25" t="s">
        <v>57</v>
      </c>
      <c r="I17" s="280" t="s">
        <v>69</v>
      </c>
      <c r="J17" s="273"/>
      <c r="K17" s="148" t="s">
        <v>70</v>
      </c>
      <c r="L17" s="149"/>
      <c r="M17" s="98"/>
      <c r="N17" s="98"/>
      <c r="O17" s="98"/>
      <c r="P17" s="150"/>
      <c r="Q17" s="26"/>
      <c r="R17" s="26"/>
      <c r="S17" s="26"/>
      <c r="T17" s="26"/>
      <c r="U17" s="26"/>
    </row>
    <row r="18" spans="1:17" ht="20.25" customHeight="1" hidden="1">
      <c r="A18" s="59" t="s">
        <v>217</v>
      </c>
      <c r="B18" s="63">
        <v>112984045</v>
      </c>
      <c r="C18" s="33">
        <v>30298150</v>
      </c>
      <c r="D18" s="33">
        <v>13454367</v>
      </c>
      <c r="E18" s="33">
        <v>30249540</v>
      </c>
      <c r="F18" s="33">
        <v>15481255</v>
      </c>
      <c r="G18" s="33">
        <v>7348098</v>
      </c>
      <c r="H18" s="33">
        <v>7420187</v>
      </c>
      <c r="I18" s="142">
        <v>1335</v>
      </c>
      <c r="J18" s="143">
        <v>11516</v>
      </c>
      <c r="K18" s="143">
        <v>24815862</v>
      </c>
      <c r="L18" s="143">
        <v>3392254</v>
      </c>
      <c r="M18" s="143">
        <v>10761021</v>
      </c>
      <c r="N18" s="143">
        <v>5052211</v>
      </c>
      <c r="O18" s="143">
        <v>5708810</v>
      </c>
      <c r="P18" s="145" t="s">
        <v>65</v>
      </c>
      <c r="Q18" s="17"/>
    </row>
    <row r="19" spans="1:17" ht="20.25" customHeight="1" hidden="1">
      <c r="A19" s="60" t="s">
        <v>307</v>
      </c>
      <c r="B19" s="63">
        <v>112721995</v>
      </c>
      <c r="C19" s="33">
        <v>29756787</v>
      </c>
      <c r="D19" s="33">
        <v>13152759</v>
      </c>
      <c r="E19" s="33">
        <v>30972117</v>
      </c>
      <c r="F19" s="33">
        <v>15706672</v>
      </c>
      <c r="G19" s="33">
        <v>7438491</v>
      </c>
      <c r="H19" s="34">
        <v>7826954</v>
      </c>
      <c r="I19" s="142">
        <v>1335</v>
      </c>
      <c r="J19" s="143">
        <v>21934</v>
      </c>
      <c r="K19" s="143">
        <v>24730341</v>
      </c>
      <c r="L19" s="143">
        <v>3428045</v>
      </c>
      <c r="M19" s="143">
        <v>10658677</v>
      </c>
      <c r="N19" s="143">
        <v>4689450</v>
      </c>
      <c r="O19" s="146">
        <v>5969227</v>
      </c>
      <c r="P19" s="145" t="s">
        <v>65</v>
      </c>
      <c r="Q19" s="17"/>
    </row>
    <row r="20" spans="1:17" ht="20.25" customHeight="1" hidden="1">
      <c r="A20" s="59" t="s">
        <v>259</v>
      </c>
      <c r="B20" s="63">
        <v>112799694</v>
      </c>
      <c r="C20" s="33">
        <v>29221956</v>
      </c>
      <c r="D20" s="33">
        <v>12818179</v>
      </c>
      <c r="E20" s="33">
        <v>31861958</v>
      </c>
      <c r="F20" s="33">
        <v>15917730</v>
      </c>
      <c r="G20" s="33">
        <v>7597272</v>
      </c>
      <c r="H20" s="34">
        <v>8346956</v>
      </c>
      <c r="I20" s="142">
        <v>1733</v>
      </c>
      <c r="J20" s="143">
        <v>22160</v>
      </c>
      <c r="K20" s="143">
        <v>24717395</v>
      </c>
      <c r="L20" s="143">
        <v>3482321</v>
      </c>
      <c r="M20" s="143">
        <v>10673992</v>
      </c>
      <c r="N20" s="143">
        <v>4646306</v>
      </c>
      <c r="O20" s="146">
        <v>6027686</v>
      </c>
      <c r="P20" s="145" t="s">
        <v>65</v>
      </c>
      <c r="Q20" s="17"/>
    </row>
    <row r="21" spans="1:17" ht="20.25" customHeight="1">
      <c r="A21" s="60" t="s">
        <v>393</v>
      </c>
      <c r="B21" s="56">
        <v>112877039</v>
      </c>
      <c r="C21" s="56">
        <v>28967377</v>
      </c>
      <c r="D21" s="56">
        <v>12690344</v>
      </c>
      <c r="E21" s="56">
        <v>32296230</v>
      </c>
      <c r="F21" s="56">
        <v>16092467</v>
      </c>
      <c r="G21" s="56">
        <v>7658199</v>
      </c>
      <c r="H21" s="56">
        <v>8545564</v>
      </c>
      <c r="I21" s="147">
        <v>1733</v>
      </c>
      <c r="J21" s="147">
        <v>22160</v>
      </c>
      <c r="K21" s="147">
        <v>24694730</v>
      </c>
      <c r="L21" s="147">
        <v>3496345</v>
      </c>
      <c r="M21" s="147">
        <v>10708120</v>
      </c>
      <c r="N21" s="147">
        <v>4673272</v>
      </c>
      <c r="O21" s="147">
        <v>6034848</v>
      </c>
      <c r="P21" s="145" t="s">
        <v>65</v>
      </c>
      <c r="Q21" s="17"/>
    </row>
    <row r="22" spans="1:21" s="58" customFormat="1" ht="20.25" customHeight="1">
      <c r="A22" s="310" t="s">
        <v>411</v>
      </c>
      <c r="B22" s="56">
        <v>113665693</v>
      </c>
      <c r="C22" s="56">
        <v>28772755</v>
      </c>
      <c r="D22" s="56">
        <v>12653495</v>
      </c>
      <c r="E22" s="56">
        <v>32667611</v>
      </c>
      <c r="F22" s="56">
        <v>16277811</v>
      </c>
      <c r="G22" s="56">
        <v>7691627</v>
      </c>
      <c r="H22" s="56">
        <v>8698173</v>
      </c>
      <c r="I22" s="147">
        <v>2200</v>
      </c>
      <c r="J22" s="147">
        <v>21768</v>
      </c>
      <c r="K22" s="147">
        <v>25476329</v>
      </c>
      <c r="L22" s="147">
        <v>3498944</v>
      </c>
      <c r="M22" s="147">
        <v>10572591</v>
      </c>
      <c r="N22" s="147">
        <v>4538402</v>
      </c>
      <c r="O22" s="147">
        <v>6034189</v>
      </c>
      <c r="P22" s="145" t="s">
        <v>65</v>
      </c>
      <c r="Q22" s="57"/>
      <c r="R22" s="57"/>
      <c r="S22" s="57"/>
      <c r="T22" s="57"/>
      <c r="U22" s="57"/>
    </row>
    <row r="23" spans="1:21" s="58" customFormat="1" ht="20.25" customHeight="1">
      <c r="A23" s="310" t="s">
        <v>408</v>
      </c>
      <c r="B23" s="56">
        <f>C23+D23+E23+I23+J23+K23+L23+M23</f>
        <v>113801901</v>
      </c>
      <c r="C23" s="56">
        <f>27413651+1109376</f>
        <v>28523027</v>
      </c>
      <c r="D23" s="56">
        <f>11070724+1399155</f>
        <v>12469879</v>
      </c>
      <c r="E23" s="56">
        <f>SUM(F23:H23)</f>
        <v>33167797</v>
      </c>
      <c r="F23" s="56">
        <f>16378149</f>
        <v>16378149</v>
      </c>
      <c r="G23" s="56">
        <v>7843132</v>
      </c>
      <c r="H23" s="56">
        <v>8946516</v>
      </c>
      <c r="I23" s="147">
        <v>2385</v>
      </c>
      <c r="J23" s="147">
        <f>21768</f>
        <v>21768</v>
      </c>
      <c r="K23" s="147">
        <f>24949027+89858</f>
        <v>25038885</v>
      </c>
      <c r="L23" s="147">
        <v>3484245</v>
      </c>
      <c r="M23" s="147">
        <f>SUM(N23:O23)</f>
        <v>11093915</v>
      </c>
      <c r="N23" s="147">
        <v>4463674</v>
      </c>
      <c r="O23" s="147">
        <f>359472+6270769</f>
        <v>6630241</v>
      </c>
      <c r="P23" s="145" t="s">
        <v>65</v>
      </c>
      <c r="Q23" s="57"/>
      <c r="R23" s="57"/>
      <c r="S23" s="57"/>
      <c r="T23" s="57"/>
      <c r="U23" s="57"/>
    </row>
    <row r="24" spans="1:21" s="58" customFormat="1" ht="20.25" customHeight="1">
      <c r="A24" s="310" t="s">
        <v>412</v>
      </c>
      <c r="B24" s="56">
        <v>113774811</v>
      </c>
      <c r="C24" s="56">
        <v>28228791</v>
      </c>
      <c r="D24" s="56">
        <v>12391974</v>
      </c>
      <c r="E24" s="56">
        <v>33469760</v>
      </c>
      <c r="F24" s="56">
        <v>16550143</v>
      </c>
      <c r="G24" s="56">
        <v>7900407</v>
      </c>
      <c r="H24" s="56">
        <v>9019210</v>
      </c>
      <c r="I24" s="147">
        <v>2385</v>
      </c>
      <c r="J24" s="147">
        <v>21424</v>
      </c>
      <c r="K24" s="147">
        <v>24995624</v>
      </c>
      <c r="L24" s="147">
        <v>3465170</v>
      </c>
      <c r="M24" s="147">
        <v>11199683</v>
      </c>
      <c r="N24" s="147">
        <v>4444806</v>
      </c>
      <c r="O24" s="147">
        <v>6754877</v>
      </c>
      <c r="P24" s="145" t="s">
        <v>65</v>
      </c>
      <c r="Q24" s="57"/>
      <c r="R24" s="57"/>
      <c r="S24" s="57"/>
      <c r="T24" s="57"/>
      <c r="U24" s="57"/>
    </row>
    <row r="25" spans="1:21" s="32" customFormat="1" ht="20.25" customHeight="1">
      <c r="A25" s="247" t="s">
        <v>410</v>
      </c>
      <c r="B25" s="35">
        <v>113857945</v>
      </c>
      <c r="C25" s="35">
        <v>27887804</v>
      </c>
      <c r="D25" s="35">
        <v>12287435</v>
      </c>
      <c r="E25" s="35">
        <v>34006520</v>
      </c>
      <c r="F25" s="35">
        <v>16745464</v>
      </c>
      <c r="G25" s="35">
        <v>7956034</v>
      </c>
      <c r="H25" s="35">
        <v>9305022</v>
      </c>
      <c r="I25" s="279">
        <v>2520</v>
      </c>
      <c r="J25" s="279">
        <v>21424</v>
      </c>
      <c r="K25" s="279">
        <v>25538029</v>
      </c>
      <c r="L25" s="279">
        <v>3444174</v>
      </c>
      <c r="M25" s="279">
        <v>10670039</v>
      </c>
      <c r="N25" s="279">
        <v>3954332</v>
      </c>
      <c r="O25" s="279">
        <v>6715707</v>
      </c>
      <c r="P25" s="319" t="s">
        <v>390</v>
      </c>
      <c r="Q25" s="31"/>
      <c r="R25" s="31"/>
      <c r="S25" s="31"/>
      <c r="T25" s="31"/>
      <c r="U25" s="31"/>
    </row>
    <row r="26" spans="1:21" s="25" customFormat="1" ht="20.25" customHeight="1">
      <c r="A26" s="64"/>
      <c r="B26" s="26"/>
      <c r="F26" s="25" t="s">
        <v>60</v>
      </c>
      <c r="H26" s="25" t="s">
        <v>61</v>
      </c>
      <c r="I26" s="281"/>
      <c r="J26" s="99" t="s">
        <v>71</v>
      </c>
      <c r="K26" s="264"/>
      <c r="L26" s="98"/>
      <c r="M26" s="98"/>
      <c r="N26" s="98"/>
      <c r="O26" s="98"/>
      <c r="P26" s="150"/>
      <c r="Q26" s="26"/>
      <c r="R26" s="26"/>
      <c r="S26" s="26"/>
      <c r="T26" s="26"/>
      <c r="U26" s="26"/>
    </row>
    <row r="27" spans="1:17" ht="20.25" customHeight="1" hidden="1">
      <c r="A27" s="59" t="s">
        <v>217</v>
      </c>
      <c r="B27" s="63">
        <v>1653606911</v>
      </c>
      <c r="C27" s="33">
        <v>39990860</v>
      </c>
      <c r="D27" s="33">
        <v>53401446</v>
      </c>
      <c r="E27" s="33">
        <v>1413390260</v>
      </c>
      <c r="F27" s="33">
        <v>704414145</v>
      </c>
      <c r="G27" s="33">
        <v>230109292</v>
      </c>
      <c r="H27" s="33">
        <v>478866823</v>
      </c>
      <c r="I27" s="142">
        <v>19448</v>
      </c>
      <c r="J27" s="143">
        <v>19700</v>
      </c>
      <c r="K27" s="143">
        <v>912380</v>
      </c>
      <c r="L27" s="143">
        <v>76765</v>
      </c>
      <c r="M27" s="143">
        <v>145796052</v>
      </c>
      <c r="N27" s="143">
        <v>13696181</v>
      </c>
      <c r="O27" s="143">
        <v>132099871</v>
      </c>
      <c r="P27" s="145" t="s">
        <v>65</v>
      </c>
      <c r="Q27" s="17"/>
    </row>
    <row r="28" spans="1:17" ht="20.25" customHeight="1" hidden="1">
      <c r="A28" s="60" t="s">
        <v>307</v>
      </c>
      <c r="B28" s="63">
        <v>1644109182</v>
      </c>
      <c r="C28" s="33">
        <v>35565720</v>
      </c>
      <c r="D28" s="33">
        <v>50799282</v>
      </c>
      <c r="E28" s="33">
        <v>1415940664</v>
      </c>
      <c r="F28" s="33">
        <v>705273143</v>
      </c>
      <c r="G28" s="33">
        <v>231298295</v>
      </c>
      <c r="H28" s="34">
        <v>479369226</v>
      </c>
      <c r="I28" s="142">
        <v>20309</v>
      </c>
      <c r="J28" s="143">
        <v>21500</v>
      </c>
      <c r="K28" s="143">
        <v>914187</v>
      </c>
      <c r="L28" s="143">
        <v>77376</v>
      </c>
      <c r="M28" s="143">
        <v>140770144</v>
      </c>
      <c r="N28" s="143">
        <v>10476983</v>
      </c>
      <c r="O28" s="146">
        <v>130293161</v>
      </c>
      <c r="P28" s="145" t="s">
        <v>65</v>
      </c>
      <c r="Q28" s="17"/>
    </row>
    <row r="29" spans="1:17" ht="20.25" customHeight="1" hidden="1">
      <c r="A29" s="59" t="s">
        <v>259</v>
      </c>
      <c r="B29" s="63">
        <v>1625570689</v>
      </c>
      <c r="C29" s="33">
        <v>39189904</v>
      </c>
      <c r="D29" s="33">
        <v>49884694</v>
      </c>
      <c r="E29" s="33">
        <v>1387031622</v>
      </c>
      <c r="F29" s="33">
        <v>693717253</v>
      </c>
      <c r="G29" s="33">
        <v>236056831</v>
      </c>
      <c r="H29" s="34">
        <v>457257538</v>
      </c>
      <c r="I29" s="142">
        <v>30571</v>
      </c>
      <c r="J29" s="143">
        <v>22429</v>
      </c>
      <c r="K29" s="143">
        <v>1048930</v>
      </c>
      <c r="L29" s="143">
        <v>77299</v>
      </c>
      <c r="M29" s="143">
        <v>148285240</v>
      </c>
      <c r="N29" s="143">
        <v>9762699</v>
      </c>
      <c r="O29" s="146">
        <v>138522541</v>
      </c>
      <c r="P29" s="145" t="s">
        <v>65</v>
      </c>
      <c r="Q29" s="17"/>
    </row>
    <row r="30" spans="1:21" s="255" customFormat="1" ht="20.25" customHeight="1">
      <c r="A30" s="60" t="s">
        <v>393</v>
      </c>
      <c r="B30" s="287">
        <v>1616334509</v>
      </c>
      <c r="C30" s="56">
        <v>36579638</v>
      </c>
      <c r="D30" s="56">
        <v>48437459</v>
      </c>
      <c r="E30" s="287">
        <v>1383765312</v>
      </c>
      <c r="F30" s="56">
        <v>695598925</v>
      </c>
      <c r="G30" s="56">
        <v>236984453</v>
      </c>
      <c r="H30" s="56">
        <v>451181934</v>
      </c>
      <c r="I30" s="147">
        <v>30572</v>
      </c>
      <c r="J30" s="147">
        <v>22462</v>
      </c>
      <c r="K30" s="147">
        <v>1014680</v>
      </c>
      <c r="L30" s="147">
        <v>77555</v>
      </c>
      <c r="M30" s="147">
        <v>146406831</v>
      </c>
      <c r="N30" s="147">
        <v>9762651</v>
      </c>
      <c r="O30" s="147">
        <v>136644180</v>
      </c>
      <c r="P30" s="151" t="s">
        <v>65</v>
      </c>
      <c r="Q30" s="288"/>
      <c r="R30" s="289"/>
      <c r="S30" s="289"/>
      <c r="T30" s="289"/>
      <c r="U30" s="289"/>
    </row>
    <row r="31" spans="1:21" s="58" customFormat="1" ht="20.25" customHeight="1">
      <c r="A31" s="310" t="s">
        <v>411</v>
      </c>
      <c r="B31" s="287">
        <v>1605754428</v>
      </c>
      <c r="C31" s="56">
        <v>35522663</v>
      </c>
      <c r="D31" s="56">
        <v>47020553</v>
      </c>
      <c r="E31" s="287">
        <v>1380473329</v>
      </c>
      <c r="F31" s="56">
        <v>697972485</v>
      </c>
      <c r="G31" s="56">
        <v>236700595</v>
      </c>
      <c r="H31" s="56">
        <v>445800249</v>
      </c>
      <c r="I31" s="147">
        <v>33812</v>
      </c>
      <c r="J31" s="147">
        <v>22452</v>
      </c>
      <c r="K31" s="147">
        <v>1101784</v>
      </c>
      <c r="L31" s="147">
        <v>77461</v>
      </c>
      <c r="M31" s="147">
        <v>141502374</v>
      </c>
      <c r="N31" s="147">
        <v>9457206</v>
      </c>
      <c r="O31" s="147">
        <v>132045168</v>
      </c>
      <c r="P31" s="151" t="s">
        <v>65</v>
      </c>
      <c r="Q31" s="57"/>
      <c r="R31" s="57"/>
      <c r="S31" s="57"/>
      <c r="T31" s="57"/>
      <c r="U31" s="57"/>
    </row>
    <row r="32" spans="1:21" s="58" customFormat="1" ht="20.25" customHeight="1">
      <c r="A32" s="263" t="s">
        <v>408</v>
      </c>
      <c r="B32" s="287">
        <v>1550726082</v>
      </c>
      <c r="C32" s="56">
        <f>2790078+25869787</f>
        <v>28659865</v>
      </c>
      <c r="D32" s="56">
        <f>450654+35008896</f>
        <v>35459550</v>
      </c>
      <c r="E32" s="287">
        <f>SUM(F32:H32)</f>
        <v>1347766442</v>
      </c>
      <c r="F32" s="56">
        <v>680209559</v>
      </c>
      <c r="G32" s="56">
        <v>231524273</v>
      </c>
      <c r="H32" s="56">
        <v>436032610</v>
      </c>
      <c r="I32" s="147">
        <v>33839</v>
      </c>
      <c r="J32" s="147">
        <v>22481</v>
      </c>
      <c r="K32" s="147">
        <f>619787+625400</f>
        <v>1245187</v>
      </c>
      <c r="L32" s="147">
        <v>77257</v>
      </c>
      <c r="M32" s="147">
        <f>SUM(N32:O32)</f>
        <v>137461461</v>
      </c>
      <c r="N32" s="147">
        <v>9266070</v>
      </c>
      <c r="O32" s="147">
        <f>2506506+125688885</f>
        <v>128195391</v>
      </c>
      <c r="P32" s="151" t="s">
        <v>65</v>
      </c>
      <c r="Q32" s="57"/>
      <c r="R32" s="57"/>
      <c r="S32" s="57"/>
      <c r="T32" s="57"/>
      <c r="U32" s="57"/>
    </row>
    <row r="33" spans="1:21" s="58" customFormat="1" ht="20.25" customHeight="1">
      <c r="A33" s="263" t="s">
        <v>409</v>
      </c>
      <c r="B33" s="287">
        <v>1538715585</v>
      </c>
      <c r="C33" s="56">
        <v>27636608</v>
      </c>
      <c r="D33" s="56">
        <v>33955586</v>
      </c>
      <c r="E33" s="287">
        <v>1342764272</v>
      </c>
      <c r="F33" s="56">
        <v>681253583</v>
      </c>
      <c r="G33" s="56">
        <v>231813335</v>
      </c>
      <c r="H33" s="56">
        <v>429697354</v>
      </c>
      <c r="I33" s="147">
        <v>33840</v>
      </c>
      <c r="J33" s="147">
        <v>22303</v>
      </c>
      <c r="K33" s="147">
        <v>1323260</v>
      </c>
      <c r="L33" s="147">
        <v>77618</v>
      </c>
      <c r="M33" s="147">
        <v>132902098</v>
      </c>
      <c r="N33" s="147">
        <v>9230127</v>
      </c>
      <c r="O33" s="147">
        <v>123671971</v>
      </c>
      <c r="P33" s="151" t="s">
        <v>65</v>
      </c>
      <c r="Q33" s="57"/>
      <c r="R33" s="57"/>
      <c r="S33" s="57"/>
      <c r="T33" s="57"/>
      <c r="U33" s="57"/>
    </row>
    <row r="34" spans="1:21" s="32" customFormat="1" ht="20.25" customHeight="1">
      <c r="A34" s="268" t="s">
        <v>413</v>
      </c>
      <c r="B34" s="309">
        <v>1523956109</v>
      </c>
      <c r="C34" s="35">
        <v>25341728</v>
      </c>
      <c r="D34" s="35">
        <v>32775513</v>
      </c>
      <c r="E34" s="314">
        <v>1338689314</v>
      </c>
      <c r="F34" s="314">
        <v>680339563</v>
      </c>
      <c r="G34" s="314">
        <v>231284379</v>
      </c>
      <c r="H34" s="314">
        <v>427065372</v>
      </c>
      <c r="I34" s="317">
        <v>38508</v>
      </c>
      <c r="J34" s="314">
        <v>22303</v>
      </c>
      <c r="K34" s="314">
        <v>1314589</v>
      </c>
      <c r="L34" s="314">
        <v>77021</v>
      </c>
      <c r="M34" s="314">
        <v>125697133</v>
      </c>
      <c r="N34" s="314">
        <v>8238464</v>
      </c>
      <c r="O34" s="314">
        <v>117458669</v>
      </c>
      <c r="P34" s="318" t="s">
        <v>447</v>
      </c>
      <c r="Q34" s="31"/>
      <c r="R34" s="31"/>
      <c r="S34" s="31"/>
      <c r="T34" s="31"/>
      <c r="U34" s="31"/>
    </row>
    <row r="35" spans="1:21" s="7" customFormat="1" ht="13.5" customHeight="1">
      <c r="A35" s="328" t="s">
        <v>445</v>
      </c>
      <c r="B35" s="47" t="s">
        <v>455</v>
      </c>
      <c r="C35" s="47"/>
      <c r="D35" s="47"/>
      <c r="E35" s="47"/>
      <c r="F35" s="47"/>
      <c r="G35" s="47"/>
      <c r="H35" s="47"/>
      <c r="I35" s="7" t="s">
        <v>446</v>
      </c>
      <c r="J35" s="152"/>
      <c r="K35" s="152"/>
      <c r="L35" s="152"/>
      <c r="M35" s="152"/>
      <c r="N35" s="152"/>
      <c r="O35" s="152"/>
      <c r="P35" s="152"/>
      <c r="Q35" s="14"/>
      <c r="R35" s="14"/>
      <c r="S35" s="14"/>
      <c r="T35" s="14"/>
      <c r="U35" s="14"/>
    </row>
    <row r="36" spans="1:21" s="7" customFormat="1" ht="13.5" customHeight="1">
      <c r="A36" s="6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</sheetData>
  <mergeCells count="11">
    <mergeCell ref="A1:H1"/>
    <mergeCell ref="E4:E5"/>
    <mergeCell ref="I3:I5"/>
    <mergeCell ref="J3:J5"/>
    <mergeCell ref="H4:H5"/>
    <mergeCell ref="M4:M5"/>
    <mergeCell ref="O4:O5"/>
    <mergeCell ref="P3:P5"/>
    <mergeCell ref="K3:K5"/>
    <mergeCell ref="L3:L5"/>
    <mergeCell ref="M3:O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120" bestFit="1" customWidth="1"/>
    <col min="4" max="4" width="12.7109375" style="120" bestFit="1" customWidth="1"/>
    <col min="5" max="5" width="10.28125" style="120" bestFit="1" customWidth="1"/>
    <col min="6" max="6" width="12.7109375" style="120" bestFit="1" customWidth="1"/>
    <col min="7" max="7" width="9.28125" style="120" bestFit="1" customWidth="1"/>
    <col min="8" max="8" width="10.28125" style="120" bestFit="1" customWidth="1"/>
    <col min="9" max="9" width="14.421875" style="120" bestFit="1" customWidth="1"/>
  </cols>
  <sheetData>
    <row r="1" ht="12">
      <c r="A1" t="s">
        <v>272</v>
      </c>
    </row>
    <row r="2" spans="1:9" ht="12">
      <c r="A2" s="117"/>
      <c r="B2" s="117"/>
      <c r="C2" s="351" t="s">
        <v>299</v>
      </c>
      <c r="D2" s="351"/>
      <c r="E2" s="351"/>
      <c r="F2" s="352"/>
      <c r="G2" s="353" t="s">
        <v>304</v>
      </c>
      <c r="H2" s="351"/>
      <c r="I2" s="351"/>
    </row>
    <row r="3" spans="1:9" ht="24">
      <c r="A3" s="117"/>
      <c r="B3" s="117"/>
      <c r="C3" s="121" t="s">
        <v>300</v>
      </c>
      <c r="D3" s="121" t="s">
        <v>301</v>
      </c>
      <c r="E3" s="122" t="s">
        <v>302</v>
      </c>
      <c r="F3" s="123" t="s">
        <v>303</v>
      </c>
      <c r="G3" s="124" t="s">
        <v>305</v>
      </c>
      <c r="H3" s="122" t="s">
        <v>302</v>
      </c>
      <c r="I3" s="122" t="s">
        <v>303</v>
      </c>
    </row>
    <row r="4" spans="1:9" ht="12">
      <c r="A4" s="354" t="s">
        <v>273</v>
      </c>
      <c r="B4" s="117" t="s">
        <v>274</v>
      </c>
      <c r="C4" s="125">
        <v>8783</v>
      </c>
      <c r="D4" s="125">
        <v>30505197</v>
      </c>
      <c r="E4" s="132"/>
      <c r="F4" s="126">
        <v>27560544</v>
      </c>
      <c r="G4" s="134"/>
      <c r="H4" s="132"/>
      <c r="I4" s="125">
        <v>2778124</v>
      </c>
    </row>
    <row r="5" spans="1:9" ht="24">
      <c r="A5" s="354"/>
      <c r="B5" s="118" t="s">
        <v>296</v>
      </c>
      <c r="C5" s="125"/>
      <c r="D5" s="125">
        <v>1231860</v>
      </c>
      <c r="E5" s="132"/>
      <c r="F5" s="126">
        <v>1212211</v>
      </c>
      <c r="G5" s="134"/>
      <c r="H5" s="132"/>
      <c r="I5" s="125">
        <v>32744539</v>
      </c>
    </row>
    <row r="6" spans="1:9" ht="12">
      <c r="A6" s="354" t="s">
        <v>275</v>
      </c>
      <c r="B6" s="117" t="s">
        <v>276</v>
      </c>
      <c r="C6" s="125">
        <v>1999</v>
      </c>
      <c r="D6" s="125">
        <v>13274348</v>
      </c>
      <c r="E6" s="132"/>
      <c r="F6" s="126">
        <v>11157693</v>
      </c>
      <c r="G6" s="134"/>
      <c r="H6" s="132"/>
      <c r="I6" s="125">
        <v>453647</v>
      </c>
    </row>
    <row r="7" spans="1:9" ht="24">
      <c r="A7" s="354"/>
      <c r="B7" s="118" t="s">
        <v>297</v>
      </c>
      <c r="C7" s="125">
        <v>238</v>
      </c>
      <c r="D7" s="125">
        <v>1509699</v>
      </c>
      <c r="E7" s="132"/>
      <c r="F7" s="126">
        <v>1495802</v>
      </c>
      <c r="G7" s="134"/>
      <c r="H7" s="132"/>
      <c r="I7" s="125">
        <v>46566906</v>
      </c>
    </row>
    <row r="8" spans="1:9" ht="12">
      <c r="A8" s="354" t="s">
        <v>277</v>
      </c>
      <c r="B8" s="117" t="s">
        <v>278</v>
      </c>
      <c r="C8" s="127"/>
      <c r="D8" s="125">
        <v>16722093</v>
      </c>
      <c r="E8" s="132"/>
      <c r="F8" s="126">
        <v>16277811</v>
      </c>
      <c r="G8" s="134"/>
      <c r="H8" s="132"/>
      <c r="I8" s="125">
        <v>697972485</v>
      </c>
    </row>
    <row r="9" spans="1:9" ht="12">
      <c r="A9" s="354"/>
      <c r="B9" s="117" t="s">
        <v>279</v>
      </c>
      <c r="C9" s="127"/>
      <c r="D9" s="125">
        <v>7728907</v>
      </c>
      <c r="E9" s="132"/>
      <c r="F9" s="126">
        <v>7691627</v>
      </c>
      <c r="G9" s="134"/>
      <c r="H9" s="132"/>
      <c r="I9" s="125">
        <v>236700595</v>
      </c>
    </row>
    <row r="10" spans="1:9" ht="24">
      <c r="A10" s="354"/>
      <c r="B10" s="118" t="s">
        <v>298</v>
      </c>
      <c r="C10" s="127"/>
      <c r="D10" s="125">
        <v>8710934</v>
      </c>
      <c r="E10" s="132"/>
      <c r="F10" s="126">
        <v>8698173</v>
      </c>
      <c r="G10" s="134"/>
      <c r="H10" s="132"/>
      <c r="I10" s="125">
        <v>445800249</v>
      </c>
    </row>
    <row r="11" spans="1:9" ht="12">
      <c r="A11" s="354"/>
      <c r="B11" s="119" t="s">
        <v>293</v>
      </c>
      <c r="C11" s="128">
        <v>292026</v>
      </c>
      <c r="D11" s="129">
        <f aca="true" t="shared" si="0" ref="D11:I11">SUM(D8:D10)</f>
        <v>33161934</v>
      </c>
      <c r="E11" s="132">
        <f t="shared" si="0"/>
        <v>0</v>
      </c>
      <c r="F11" s="133">
        <f t="shared" si="0"/>
        <v>32667611</v>
      </c>
      <c r="G11" s="134">
        <f t="shared" si="0"/>
        <v>0</v>
      </c>
      <c r="H11" s="132">
        <f t="shared" si="0"/>
        <v>0</v>
      </c>
      <c r="I11" s="129">
        <f t="shared" si="0"/>
        <v>1380473329</v>
      </c>
    </row>
    <row r="12" spans="1:9" ht="12">
      <c r="A12" s="336" t="s">
        <v>280</v>
      </c>
      <c r="B12" s="336"/>
      <c r="C12" s="125"/>
      <c r="D12" s="127"/>
      <c r="E12" s="127"/>
      <c r="F12" s="130"/>
      <c r="G12" s="131"/>
      <c r="H12" s="127"/>
      <c r="I12" s="127"/>
    </row>
    <row r="13" spans="1:9" ht="12">
      <c r="A13" s="336" t="s">
        <v>281</v>
      </c>
      <c r="B13" s="336"/>
      <c r="C13" s="125"/>
      <c r="D13" s="125">
        <v>2200</v>
      </c>
      <c r="E13" s="132"/>
      <c r="F13" s="126">
        <v>2200</v>
      </c>
      <c r="G13" s="134"/>
      <c r="H13" s="132"/>
      <c r="I13" s="125">
        <v>33812</v>
      </c>
    </row>
    <row r="14" spans="1:9" ht="12">
      <c r="A14" s="336" t="s">
        <v>282</v>
      </c>
      <c r="B14" s="336"/>
      <c r="C14" s="125"/>
      <c r="D14" s="125">
        <v>22151</v>
      </c>
      <c r="E14" s="132"/>
      <c r="F14" s="126">
        <v>21768</v>
      </c>
      <c r="G14" s="134"/>
      <c r="H14" s="132"/>
      <c r="I14" s="125">
        <v>22452</v>
      </c>
    </row>
    <row r="15" spans="1:9" ht="12">
      <c r="A15" s="354" t="s">
        <v>283</v>
      </c>
      <c r="B15" s="117" t="s">
        <v>284</v>
      </c>
      <c r="C15" s="125">
        <v>1263137</v>
      </c>
      <c r="D15" s="125">
        <v>30494777</v>
      </c>
      <c r="E15" s="132"/>
      <c r="F15" s="126">
        <v>25413452</v>
      </c>
      <c r="G15" s="134"/>
      <c r="H15" s="132"/>
      <c r="I15" s="125">
        <v>631761</v>
      </c>
    </row>
    <row r="16" spans="1:9" ht="12">
      <c r="A16" s="354"/>
      <c r="B16" s="117" t="s">
        <v>285</v>
      </c>
      <c r="C16" s="125"/>
      <c r="D16" s="125">
        <v>62948</v>
      </c>
      <c r="E16" s="132"/>
      <c r="F16" s="126">
        <v>62877</v>
      </c>
      <c r="G16" s="134"/>
      <c r="H16" s="132"/>
      <c r="I16" s="125">
        <v>470023</v>
      </c>
    </row>
    <row r="17" spans="1:9" ht="12">
      <c r="A17" s="336" t="s">
        <v>286</v>
      </c>
      <c r="B17" s="336"/>
      <c r="C17" s="125"/>
      <c r="D17" s="125"/>
      <c r="E17" s="132"/>
      <c r="F17" s="126"/>
      <c r="G17" s="134"/>
      <c r="H17" s="132"/>
      <c r="I17" s="125"/>
    </row>
    <row r="18" spans="1:9" ht="12">
      <c r="A18" s="336" t="s">
        <v>287</v>
      </c>
      <c r="B18" s="336"/>
      <c r="C18" s="125">
        <v>1907</v>
      </c>
      <c r="D18" s="125">
        <v>4600901</v>
      </c>
      <c r="E18" s="132"/>
      <c r="F18" s="126">
        <v>3498944</v>
      </c>
      <c r="G18" s="134"/>
      <c r="H18" s="132"/>
      <c r="I18" s="125">
        <v>77461</v>
      </c>
    </row>
    <row r="19" spans="1:9" ht="12">
      <c r="A19" s="354" t="s">
        <v>288</v>
      </c>
      <c r="B19" s="117" t="s">
        <v>289</v>
      </c>
      <c r="C19" s="125"/>
      <c r="D19" s="125">
        <v>4538466</v>
      </c>
      <c r="E19" s="132"/>
      <c r="F19" s="126">
        <v>4538402</v>
      </c>
      <c r="G19" s="134"/>
      <c r="H19" s="132"/>
      <c r="I19" s="125">
        <v>9457206</v>
      </c>
    </row>
    <row r="20" spans="1:9" ht="12">
      <c r="A20" s="354"/>
      <c r="B20" s="117" t="s">
        <v>290</v>
      </c>
      <c r="C20" s="125"/>
      <c r="D20" s="125"/>
      <c r="E20" s="132"/>
      <c r="F20" s="126"/>
      <c r="G20" s="134"/>
      <c r="H20" s="132"/>
      <c r="I20" s="125"/>
    </row>
    <row r="21" spans="1:9" ht="12">
      <c r="A21" s="354"/>
      <c r="B21" s="117" t="s">
        <v>291</v>
      </c>
      <c r="C21" s="125">
        <v>3006</v>
      </c>
      <c r="D21" s="125">
        <v>360028</v>
      </c>
      <c r="E21" s="132"/>
      <c r="F21" s="126">
        <v>360028</v>
      </c>
      <c r="G21" s="134"/>
      <c r="H21" s="132"/>
      <c r="I21" s="125">
        <v>2916098</v>
      </c>
    </row>
    <row r="22" spans="1:9" ht="12">
      <c r="A22" s="354"/>
      <c r="B22" s="117" t="s">
        <v>292</v>
      </c>
      <c r="C22" s="125">
        <v>42890</v>
      </c>
      <c r="D22" s="125">
        <v>5997022</v>
      </c>
      <c r="E22" s="132"/>
      <c r="F22" s="126">
        <v>5674161</v>
      </c>
      <c r="G22" s="134"/>
      <c r="H22" s="132"/>
      <c r="I22" s="125">
        <v>129129070</v>
      </c>
    </row>
    <row r="23" spans="1:9" ht="12">
      <c r="A23" s="354"/>
      <c r="B23" s="119" t="s">
        <v>293</v>
      </c>
      <c r="C23" s="129">
        <f>SUM(C19:C22)</f>
        <v>45896</v>
      </c>
      <c r="D23" s="129">
        <f aca="true" t="shared" si="1" ref="D23:I23">SUM(D19:D22)</f>
        <v>10895516</v>
      </c>
      <c r="E23" s="132">
        <f t="shared" si="1"/>
        <v>0</v>
      </c>
      <c r="F23" s="133">
        <f t="shared" si="1"/>
        <v>10572591</v>
      </c>
      <c r="G23" s="134">
        <f t="shared" si="1"/>
        <v>0</v>
      </c>
      <c r="H23" s="132">
        <f t="shared" si="1"/>
        <v>0</v>
      </c>
      <c r="I23" s="129">
        <f t="shared" si="1"/>
        <v>141502374</v>
      </c>
    </row>
    <row r="24" spans="1:9" ht="12">
      <c r="A24" s="336" t="s">
        <v>294</v>
      </c>
      <c r="B24" s="336"/>
      <c r="C24" s="125">
        <v>10212303</v>
      </c>
      <c r="D24" s="127"/>
      <c r="E24" s="127"/>
      <c r="F24" s="130"/>
      <c r="G24" s="134"/>
      <c r="H24" s="132"/>
      <c r="I24" s="125"/>
    </row>
    <row r="25" spans="1:9" ht="12">
      <c r="A25" s="336" t="s">
        <v>295</v>
      </c>
      <c r="B25" s="336"/>
      <c r="C25" s="125">
        <f>C24+C23+C11+SUM(C12:C18)+SUM(C4:C7)</f>
        <v>11826289</v>
      </c>
      <c r="D25" s="125">
        <f>D23+D11+SUM(D13:D18)+SUM(D4:D7)</f>
        <v>125761531</v>
      </c>
      <c r="E25" s="132">
        <f>E24+E23+E11+SUM(E11:E18)+SUM(E4:E7)</f>
        <v>0</v>
      </c>
      <c r="F25" s="126">
        <f>F24+F23+F11+SUM(F13:F18)+SUM(F4:F7)</f>
        <v>113665693</v>
      </c>
      <c r="G25" s="134">
        <f>G24+G23+G11+SUM(G13:G18)+SUM(G4:G7)</f>
        <v>0</v>
      </c>
      <c r="H25" s="132">
        <f>H24+H23+H11+SUM(H13:H18)+SUM(H4:H7)</f>
        <v>0</v>
      </c>
      <c r="I25" s="125">
        <f>I24+I23+I11+SUM(I13:I18)+SUM(I4:I7)</f>
        <v>1605754428</v>
      </c>
    </row>
  </sheetData>
  <mergeCells count="14">
    <mergeCell ref="A13:B13"/>
    <mergeCell ref="A14:B14"/>
    <mergeCell ref="A17:B17"/>
    <mergeCell ref="A18:B18"/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AK14"/>
  <sheetViews>
    <sheetView workbookViewId="0" topLeftCell="A1">
      <selection activeCell="A1" sqref="A1:Z1"/>
    </sheetView>
  </sheetViews>
  <sheetFormatPr defaultColWidth="10.28125" defaultRowHeight="12"/>
  <cols>
    <col min="1" max="1" width="14.140625" style="3" bestFit="1" customWidth="1"/>
    <col min="2" max="9" width="9.421875" style="3" hidden="1" customWidth="1"/>
    <col min="10" max="10" width="8.140625" style="3" hidden="1" customWidth="1"/>
    <col min="11" max="13" width="9.421875" style="3" hidden="1" customWidth="1"/>
    <col min="14" max="14" width="7.421875" style="3" hidden="1" customWidth="1"/>
    <col min="15" max="17" width="9.00390625" style="3" hidden="1" customWidth="1"/>
    <col min="18" max="18" width="6.28125" style="3" customWidth="1"/>
    <col min="19" max="21" width="9.00390625" style="3" customWidth="1"/>
    <col min="22" max="22" width="6.28125" style="3" customWidth="1"/>
    <col min="23" max="25" width="9.00390625" style="3" customWidth="1"/>
    <col min="26" max="26" width="6.28125" style="255" customWidth="1"/>
    <col min="27" max="29" width="9.00390625" style="255" customWidth="1"/>
    <col min="30" max="30" width="6.28125" style="3" customWidth="1"/>
    <col min="31" max="33" width="9.00390625" style="3" customWidth="1"/>
    <col min="34" max="34" width="6.28125" style="3" customWidth="1"/>
    <col min="35" max="37" width="9.00390625" style="3" customWidth="1"/>
    <col min="38" max="38" width="6.28125" style="3" customWidth="1"/>
    <col min="39" max="41" width="9.00390625" style="3" customWidth="1"/>
    <col min="42" max="16384" width="10.28125" style="3" customWidth="1"/>
  </cols>
  <sheetData>
    <row r="1" spans="1:33" s="4" customFormat="1" ht="14.25">
      <c r="A1" s="332" t="s">
        <v>331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262" t="s">
        <v>332</v>
      </c>
      <c r="AB1" s="282"/>
      <c r="AC1" s="282"/>
      <c r="AD1" s="282"/>
      <c r="AE1" s="282"/>
      <c r="AF1" s="282"/>
      <c r="AG1" s="282"/>
    </row>
    <row r="2" spans="1:36" s="7" customFormat="1" ht="12.75" customHeight="1" thickBot="1">
      <c r="A2" s="163" t="s">
        <v>74</v>
      </c>
      <c r="B2" s="163"/>
      <c r="C2" s="163"/>
      <c r="D2" s="163"/>
      <c r="E2" s="163"/>
      <c r="F2" s="163"/>
      <c r="G2" s="163"/>
      <c r="H2" s="163"/>
      <c r="I2" s="163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259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6"/>
      <c r="AJ2" s="7" t="s">
        <v>351</v>
      </c>
    </row>
    <row r="3" spans="1:37" ht="26.25" customHeight="1" thickTop="1">
      <c r="A3" s="358" t="s">
        <v>75</v>
      </c>
      <c r="B3" s="361" t="s">
        <v>171</v>
      </c>
      <c r="C3" s="340"/>
      <c r="D3" s="340"/>
      <c r="E3" s="341"/>
      <c r="F3" s="198"/>
      <c r="G3" s="364" t="s">
        <v>256</v>
      </c>
      <c r="H3" s="364"/>
      <c r="I3" s="199"/>
      <c r="J3" s="198"/>
      <c r="K3" s="364" t="s">
        <v>257</v>
      </c>
      <c r="L3" s="364"/>
      <c r="M3" s="199"/>
      <c r="N3" s="198"/>
      <c r="O3" s="364" t="s">
        <v>258</v>
      </c>
      <c r="P3" s="364"/>
      <c r="Q3" s="199"/>
      <c r="R3" s="198"/>
      <c r="S3" s="340" t="s">
        <v>415</v>
      </c>
      <c r="T3" s="340"/>
      <c r="U3" s="199"/>
      <c r="V3" s="250"/>
      <c r="W3" s="340" t="s">
        <v>416</v>
      </c>
      <c r="X3" s="340"/>
      <c r="Y3" s="251"/>
      <c r="Z3" s="198"/>
      <c r="AA3" s="340" t="s">
        <v>417</v>
      </c>
      <c r="AB3" s="340"/>
      <c r="AC3" s="200"/>
      <c r="AD3" s="198"/>
      <c r="AE3" s="340" t="s">
        <v>418</v>
      </c>
      <c r="AF3" s="340"/>
      <c r="AG3" s="200"/>
      <c r="AH3" s="198"/>
      <c r="AI3" s="340" t="s">
        <v>419</v>
      </c>
      <c r="AJ3" s="340"/>
      <c r="AK3" s="200"/>
    </row>
    <row r="4" spans="1:37" ht="26.25" customHeight="1">
      <c r="A4" s="359"/>
      <c r="B4" s="362" t="s">
        <v>76</v>
      </c>
      <c r="C4" s="355" t="s">
        <v>77</v>
      </c>
      <c r="D4" s="356"/>
      <c r="E4" s="357"/>
      <c r="F4" s="344" t="s">
        <v>76</v>
      </c>
      <c r="G4" s="355" t="s">
        <v>78</v>
      </c>
      <c r="H4" s="356"/>
      <c r="I4" s="356"/>
      <c r="J4" s="344" t="s">
        <v>76</v>
      </c>
      <c r="K4" s="355" t="s">
        <v>91</v>
      </c>
      <c r="L4" s="356"/>
      <c r="M4" s="357"/>
      <c r="N4" s="344" t="s">
        <v>76</v>
      </c>
      <c r="O4" s="355" t="s">
        <v>92</v>
      </c>
      <c r="P4" s="356"/>
      <c r="Q4" s="357"/>
      <c r="R4" s="344" t="s">
        <v>93</v>
      </c>
      <c r="S4" s="355" t="s">
        <v>77</v>
      </c>
      <c r="T4" s="356"/>
      <c r="U4" s="357"/>
      <c r="V4" s="368" t="s">
        <v>93</v>
      </c>
      <c r="W4" s="365" t="s">
        <v>77</v>
      </c>
      <c r="X4" s="366"/>
      <c r="Y4" s="367"/>
      <c r="Z4" s="344" t="s">
        <v>310</v>
      </c>
      <c r="AA4" s="355" t="s">
        <v>311</v>
      </c>
      <c r="AB4" s="356"/>
      <c r="AC4" s="357"/>
      <c r="AD4" s="344" t="s">
        <v>310</v>
      </c>
      <c r="AE4" s="355" t="s">
        <v>311</v>
      </c>
      <c r="AF4" s="356"/>
      <c r="AG4" s="357"/>
      <c r="AH4" s="344" t="s">
        <v>355</v>
      </c>
      <c r="AI4" s="355" t="s">
        <v>352</v>
      </c>
      <c r="AJ4" s="356"/>
      <c r="AK4" s="356"/>
    </row>
    <row r="5" spans="1:37" ht="26.25" customHeight="1">
      <c r="A5" s="360"/>
      <c r="B5" s="360"/>
      <c r="C5" s="180" t="s">
        <v>79</v>
      </c>
      <c r="D5" s="180" t="s">
        <v>80</v>
      </c>
      <c r="E5" s="180" t="s">
        <v>81</v>
      </c>
      <c r="F5" s="363"/>
      <c r="G5" s="180" t="s">
        <v>82</v>
      </c>
      <c r="H5" s="180" t="s">
        <v>80</v>
      </c>
      <c r="I5" s="180" t="s">
        <v>81</v>
      </c>
      <c r="J5" s="363"/>
      <c r="K5" s="180" t="s">
        <v>79</v>
      </c>
      <c r="L5" s="180" t="s">
        <v>80</v>
      </c>
      <c r="M5" s="180" t="s">
        <v>90</v>
      </c>
      <c r="N5" s="363"/>
      <c r="O5" s="180" t="s">
        <v>94</v>
      </c>
      <c r="P5" s="180" t="s">
        <v>80</v>
      </c>
      <c r="Q5" s="180" t="s">
        <v>90</v>
      </c>
      <c r="R5" s="363"/>
      <c r="S5" s="180" t="s">
        <v>94</v>
      </c>
      <c r="T5" s="180" t="s">
        <v>80</v>
      </c>
      <c r="U5" s="180" t="s">
        <v>90</v>
      </c>
      <c r="V5" s="369"/>
      <c r="W5" s="249" t="s">
        <v>79</v>
      </c>
      <c r="X5" s="249" t="s">
        <v>80</v>
      </c>
      <c r="Y5" s="249" t="s">
        <v>81</v>
      </c>
      <c r="Z5" s="363"/>
      <c r="AA5" s="180" t="s">
        <v>312</v>
      </c>
      <c r="AB5" s="180" t="s">
        <v>223</v>
      </c>
      <c r="AC5" s="180" t="s">
        <v>224</v>
      </c>
      <c r="AD5" s="363"/>
      <c r="AE5" s="180" t="s">
        <v>312</v>
      </c>
      <c r="AF5" s="180" t="s">
        <v>223</v>
      </c>
      <c r="AG5" s="180" t="s">
        <v>224</v>
      </c>
      <c r="AH5" s="363"/>
      <c r="AI5" s="294" t="s">
        <v>353</v>
      </c>
      <c r="AJ5" s="294" t="s">
        <v>223</v>
      </c>
      <c r="AK5" s="294" t="s">
        <v>354</v>
      </c>
    </row>
    <row r="6" spans="1:37" s="25" customFormat="1" ht="26.25" customHeight="1">
      <c r="A6" s="201" t="s">
        <v>317</v>
      </c>
      <c r="B6" s="202">
        <v>748</v>
      </c>
      <c r="C6" s="202">
        <v>521400</v>
      </c>
      <c r="D6" s="202">
        <v>327580</v>
      </c>
      <c r="E6" s="202">
        <v>193820</v>
      </c>
      <c r="F6" s="203">
        <v>709</v>
      </c>
      <c r="G6" s="203">
        <v>450608</v>
      </c>
      <c r="H6" s="203">
        <v>256564</v>
      </c>
      <c r="I6" s="203">
        <v>194044</v>
      </c>
      <c r="J6" s="203">
        <v>605</v>
      </c>
      <c r="K6" s="203">
        <v>438644</v>
      </c>
      <c r="L6" s="203">
        <v>260864</v>
      </c>
      <c r="M6" s="203">
        <v>177780</v>
      </c>
      <c r="N6" s="203">
        <v>512</v>
      </c>
      <c r="O6" s="203">
        <v>349223</v>
      </c>
      <c r="P6" s="203">
        <v>191240</v>
      </c>
      <c r="Q6" s="203">
        <v>157983</v>
      </c>
      <c r="R6" s="204">
        <v>605</v>
      </c>
      <c r="S6" s="205">
        <v>348609</v>
      </c>
      <c r="T6" s="205">
        <v>188258</v>
      </c>
      <c r="U6" s="205">
        <v>160351</v>
      </c>
      <c r="V6" s="204">
        <v>487</v>
      </c>
      <c r="W6" s="205">
        <f>X6+Y6</f>
        <v>321694</v>
      </c>
      <c r="X6" s="205">
        <v>168447</v>
      </c>
      <c r="Y6" s="205">
        <v>153247</v>
      </c>
      <c r="Z6" s="206">
        <v>480</v>
      </c>
      <c r="AA6" s="205">
        <v>327340</v>
      </c>
      <c r="AB6" s="205">
        <v>185210</v>
      </c>
      <c r="AC6" s="205">
        <v>142130</v>
      </c>
      <c r="AD6" s="206">
        <v>472</v>
      </c>
      <c r="AE6" s="205">
        <v>304325</v>
      </c>
      <c r="AF6" s="205">
        <v>173794</v>
      </c>
      <c r="AG6" s="205">
        <v>130531</v>
      </c>
      <c r="AH6" s="295">
        <v>429</v>
      </c>
      <c r="AI6" s="296">
        <v>294632</v>
      </c>
      <c r="AJ6" s="296">
        <v>160877</v>
      </c>
      <c r="AK6" s="296">
        <v>133755</v>
      </c>
    </row>
    <row r="7" spans="1:37" ht="26.25" customHeight="1">
      <c r="A7" s="207" t="s">
        <v>83</v>
      </c>
      <c r="B7" s="208">
        <v>363</v>
      </c>
      <c r="C7" s="208">
        <v>262769</v>
      </c>
      <c r="D7" s="208">
        <v>176172</v>
      </c>
      <c r="E7" s="208">
        <v>86597</v>
      </c>
      <c r="F7" s="209">
        <v>315</v>
      </c>
      <c r="G7" s="209">
        <v>213804</v>
      </c>
      <c r="H7" s="209">
        <v>131860</v>
      </c>
      <c r="I7" s="209">
        <v>81944</v>
      </c>
      <c r="J7" s="209">
        <v>263</v>
      </c>
      <c r="K7" s="209">
        <v>190495</v>
      </c>
      <c r="L7" s="209">
        <v>125242</v>
      </c>
      <c r="M7" s="209">
        <v>65253</v>
      </c>
      <c r="N7" s="209">
        <v>274</v>
      </c>
      <c r="O7" s="209">
        <v>194904</v>
      </c>
      <c r="P7" s="209">
        <v>124427</v>
      </c>
      <c r="Q7" s="209">
        <v>70477</v>
      </c>
      <c r="R7" s="210">
        <v>284</v>
      </c>
      <c r="S7" s="211">
        <v>169791</v>
      </c>
      <c r="T7" s="211">
        <v>93418</v>
      </c>
      <c r="U7" s="211">
        <v>76373</v>
      </c>
      <c r="V7" s="252">
        <v>231</v>
      </c>
      <c r="W7" s="253">
        <f aca="true" t="shared" si="0" ref="W7:W13">X7+Y7</f>
        <v>147245</v>
      </c>
      <c r="X7" s="253">
        <v>83899</v>
      </c>
      <c r="Y7" s="253">
        <v>63346</v>
      </c>
      <c r="Z7" s="290">
        <v>241</v>
      </c>
      <c r="AA7" s="211">
        <v>139626</v>
      </c>
      <c r="AB7" s="211">
        <v>84204</v>
      </c>
      <c r="AC7" s="211">
        <v>53084</v>
      </c>
      <c r="AD7" s="290">
        <v>220</v>
      </c>
      <c r="AE7" s="211">
        <v>137471</v>
      </c>
      <c r="AF7" s="211">
        <v>80052</v>
      </c>
      <c r="AG7" s="211">
        <v>57419</v>
      </c>
      <c r="AH7" s="290">
        <v>196</v>
      </c>
      <c r="AI7" s="211">
        <v>114773</v>
      </c>
      <c r="AJ7" s="211">
        <v>72839</v>
      </c>
      <c r="AK7" s="211">
        <v>41934</v>
      </c>
    </row>
    <row r="8" spans="1:37" ht="26.25" customHeight="1">
      <c r="A8" s="207" t="s">
        <v>84</v>
      </c>
      <c r="B8" s="208">
        <v>113</v>
      </c>
      <c r="C8" s="208">
        <v>57051</v>
      </c>
      <c r="D8" s="208">
        <v>36413</v>
      </c>
      <c r="E8" s="208">
        <v>20638</v>
      </c>
      <c r="F8" s="209">
        <v>94</v>
      </c>
      <c r="G8" s="209">
        <v>47086</v>
      </c>
      <c r="H8" s="209">
        <v>26773</v>
      </c>
      <c r="I8" s="209">
        <v>20313</v>
      </c>
      <c r="J8" s="209">
        <v>94</v>
      </c>
      <c r="K8" s="209">
        <v>57849</v>
      </c>
      <c r="L8" s="209">
        <v>37389</v>
      </c>
      <c r="M8" s="209">
        <v>20460</v>
      </c>
      <c r="N8" s="209">
        <v>61</v>
      </c>
      <c r="O8" s="209">
        <v>37819</v>
      </c>
      <c r="P8" s="209">
        <v>24379</v>
      </c>
      <c r="Q8" s="209">
        <v>13440</v>
      </c>
      <c r="R8" s="210">
        <v>107</v>
      </c>
      <c r="S8" s="211">
        <v>39547</v>
      </c>
      <c r="T8" s="211">
        <v>26043</v>
      </c>
      <c r="U8" s="211">
        <v>13504</v>
      </c>
      <c r="V8" s="252">
        <v>55</v>
      </c>
      <c r="W8" s="253">
        <f t="shared" si="0"/>
        <v>35951</v>
      </c>
      <c r="X8" s="253">
        <v>18933</v>
      </c>
      <c r="Y8" s="253">
        <v>17018</v>
      </c>
      <c r="Z8" s="290">
        <v>46</v>
      </c>
      <c r="AA8" s="211">
        <v>30753</v>
      </c>
      <c r="AB8" s="211">
        <v>18531</v>
      </c>
      <c r="AC8" s="211">
        <v>12222</v>
      </c>
      <c r="AD8" s="290">
        <v>59</v>
      </c>
      <c r="AE8" s="211">
        <v>29517</v>
      </c>
      <c r="AF8" s="211">
        <v>18244</v>
      </c>
      <c r="AG8" s="211">
        <v>11273</v>
      </c>
      <c r="AH8" s="290">
        <v>77</v>
      </c>
      <c r="AI8" s="211">
        <v>38240</v>
      </c>
      <c r="AJ8" s="211">
        <v>15860</v>
      </c>
      <c r="AK8" s="211">
        <v>22380</v>
      </c>
    </row>
    <row r="9" spans="1:37" ht="26.25" customHeight="1">
      <c r="A9" s="207" t="s">
        <v>85</v>
      </c>
      <c r="B9" s="208">
        <v>29</v>
      </c>
      <c r="C9" s="208">
        <v>11247</v>
      </c>
      <c r="D9" s="208">
        <v>6244</v>
      </c>
      <c r="E9" s="208">
        <v>5003</v>
      </c>
      <c r="F9" s="209">
        <v>21</v>
      </c>
      <c r="G9" s="209">
        <v>8497</v>
      </c>
      <c r="H9" s="209">
        <v>893</v>
      </c>
      <c r="I9" s="209">
        <v>7604</v>
      </c>
      <c r="J9" s="209">
        <v>22</v>
      </c>
      <c r="K9" s="209">
        <v>13019</v>
      </c>
      <c r="L9" s="209">
        <v>6354</v>
      </c>
      <c r="M9" s="209">
        <v>6665</v>
      </c>
      <c r="N9" s="209">
        <v>19</v>
      </c>
      <c r="O9" s="209">
        <v>15077</v>
      </c>
      <c r="P9" s="209">
        <v>1373</v>
      </c>
      <c r="Q9" s="209">
        <v>13704</v>
      </c>
      <c r="R9" s="210">
        <v>20</v>
      </c>
      <c r="S9" s="211">
        <v>11125</v>
      </c>
      <c r="T9" s="211">
        <v>4386</v>
      </c>
      <c r="U9" s="211">
        <v>6739</v>
      </c>
      <c r="V9" s="252">
        <v>14</v>
      </c>
      <c r="W9" s="253">
        <f t="shared" si="0"/>
        <v>4534</v>
      </c>
      <c r="X9" s="253">
        <v>695</v>
      </c>
      <c r="Y9" s="253">
        <v>3839</v>
      </c>
      <c r="Z9" s="290">
        <v>9</v>
      </c>
      <c r="AA9" s="211">
        <v>13102</v>
      </c>
      <c r="AB9" s="211">
        <v>1210</v>
      </c>
      <c r="AC9" s="211">
        <v>11892</v>
      </c>
      <c r="AD9" s="290">
        <v>7</v>
      </c>
      <c r="AE9" s="211">
        <v>4622</v>
      </c>
      <c r="AF9" s="211">
        <v>214</v>
      </c>
      <c r="AG9" s="211">
        <v>4408</v>
      </c>
      <c r="AH9" s="290">
        <v>11</v>
      </c>
      <c r="AI9" s="211">
        <v>26768</v>
      </c>
      <c r="AJ9" s="211">
        <v>5960</v>
      </c>
      <c r="AK9" s="211">
        <v>20808</v>
      </c>
    </row>
    <row r="10" spans="1:37" ht="26.25" customHeight="1">
      <c r="A10" s="207" t="s">
        <v>86</v>
      </c>
      <c r="B10" s="208">
        <v>63</v>
      </c>
      <c r="C10" s="208">
        <v>42701</v>
      </c>
      <c r="D10" s="208">
        <v>18736</v>
      </c>
      <c r="E10" s="208">
        <v>23965</v>
      </c>
      <c r="F10" s="209">
        <v>57</v>
      </c>
      <c r="G10" s="209">
        <v>40376</v>
      </c>
      <c r="H10" s="209">
        <v>21035</v>
      </c>
      <c r="I10" s="209">
        <v>19341</v>
      </c>
      <c r="J10" s="209">
        <v>53</v>
      </c>
      <c r="K10" s="209">
        <v>33598</v>
      </c>
      <c r="L10" s="209">
        <v>9300</v>
      </c>
      <c r="M10" s="209">
        <v>24298</v>
      </c>
      <c r="N10" s="209">
        <v>30</v>
      </c>
      <c r="O10" s="209">
        <v>15366</v>
      </c>
      <c r="P10" s="209">
        <v>7187</v>
      </c>
      <c r="Q10" s="209">
        <v>8179</v>
      </c>
      <c r="R10" s="210">
        <v>33</v>
      </c>
      <c r="S10" s="211">
        <v>19983</v>
      </c>
      <c r="T10" s="211">
        <v>9403</v>
      </c>
      <c r="U10" s="211">
        <v>10580</v>
      </c>
      <c r="V10" s="252">
        <v>52</v>
      </c>
      <c r="W10" s="253">
        <f t="shared" si="0"/>
        <v>22320</v>
      </c>
      <c r="X10" s="253">
        <v>8461</v>
      </c>
      <c r="Y10" s="253">
        <v>13859</v>
      </c>
      <c r="Z10" s="290">
        <v>29</v>
      </c>
      <c r="AA10" s="211">
        <v>12110</v>
      </c>
      <c r="AB10" s="211">
        <v>5657</v>
      </c>
      <c r="AC10" s="211">
        <v>6453</v>
      </c>
      <c r="AD10" s="290">
        <v>31</v>
      </c>
      <c r="AE10" s="211">
        <v>22158</v>
      </c>
      <c r="AF10" s="211">
        <v>6870</v>
      </c>
      <c r="AG10" s="211">
        <v>15288</v>
      </c>
      <c r="AH10" s="290">
        <v>22</v>
      </c>
      <c r="AI10" s="211">
        <v>12371</v>
      </c>
      <c r="AJ10" s="211">
        <v>6691</v>
      </c>
      <c r="AK10" s="211">
        <v>5680</v>
      </c>
    </row>
    <row r="11" spans="1:37" ht="26.25" customHeight="1">
      <c r="A11" s="207" t="s">
        <v>87</v>
      </c>
      <c r="B11" s="208">
        <v>55</v>
      </c>
      <c r="C11" s="208">
        <v>63313</v>
      </c>
      <c r="D11" s="208">
        <v>51236</v>
      </c>
      <c r="E11" s="208">
        <v>12077</v>
      </c>
      <c r="F11" s="209">
        <v>71</v>
      </c>
      <c r="G11" s="209">
        <v>60994</v>
      </c>
      <c r="H11" s="209">
        <v>22936</v>
      </c>
      <c r="I11" s="209">
        <v>38058</v>
      </c>
      <c r="J11" s="209">
        <v>39</v>
      </c>
      <c r="K11" s="209">
        <v>46620</v>
      </c>
      <c r="L11" s="209">
        <v>35434</v>
      </c>
      <c r="M11" s="209">
        <v>11186</v>
      </c>
      <c r="N11" s="209">
        <v>54</v>
      </c>
      <c r="O11" s="209">
        <v>41281</v>
      </c>
      <c r="P11" s="209">
        <v>14552</v>
      </c>
      <c r="Q11" s="209">
        <v>26729</v>
      </c>
      <c r="R11" s="210">
        <v>65</v>
      </c>
      <c r="S11" s="211">
        <v>47999</v>
      </c>
      <c r="T11" s="211">
        <v>20554</v>
      </c>
      <c r="U11" s="211">
        <v>27445</v>
      </c>
      <c r="V11" s="252">
        <v>52</v>
      </c>
      <c r="W11" s="253">
        <f t="shared" si="0"/>
        <v>67113</v>
      </c>
      <c r="X11" s="253">
        <v>35517</v>
      </c>
      <c r="Y11" s="253">
        <v>31596</v>
      </c>
      <c r="Z11" s="290">
        <v>68</v>
      </c>
      <c r="AA11" s="211">
        <v>71288</v>
      </c>
      <c r="AB11" s="211">
        <v>36013</v>
      </c>
      <c r="AC11" s="211">
        <v>35275</v>
      </c>
      <c r="AD11" s="290">
        <v>57</v>
      </c>
      <c r="AE11" s="211">
        <v>53659</v>
      </c>
      <c r="AF11" s="211">
        <v>31217</v>
      </c>
      <c r="AG11" s="211">
        <v>22442</v>
      </c>
      <c r="AH11" s="290">
        <v>50</v>
      </c>
      <c r="AI11" s="211">
        <v>51933</v>
      </c>
      <c r="AJ11" s="211">
        <v>30648</v>
      </c>
      <c r="AK11" s="211">
        <v>21285</v>
      </c>
    </row>
    <row r="12" spans="1:37" ht="26.25" customHeight="1">
      <c r="A12" s="207" t="s">
        <v>88</v>
      </c>
      <c r="B12" s="208">
        <v>83</v>
      </c>
      <c r="C12" s="208">
        <v>59641</v>
      </c>
      <c r="D12" s="208">
        <v>27177</v>
      </c>
      <c r="E12" s="208">
        <v>32464</v>
      </c>
      <c r="F12" s="209">
        <v>105</v>
      </c>
      <c r="G12" s="209">
        <v>48631</v>
      </c>
      <c r="H12" s="209">
        <v>30597</v>
      </c>
      <c r="I12" s="209">
        <v>18034</v>
      </c>
      <c r="J12" s="209">
        <v>99</v>
      </c>
      <c r="K12" s="209">
        <v>65168</v>
      </c>
      <c r="L12" s="209">
        <v>38079</v>
      </c>
      <c r="M12" s="209">
        <v>27089</v>
      </c>
      <c r="N12" s="209">
        <v>45</v>
      </c>
      <c r="O12" s="209">
        <v>30480</v>
      </c>
      <c r="P12" s="209">
        <v>16456</v>
      </c>
      <c r="Q12" s="209">
        <v>14024</v>
      </c>
      <c r="R12" s="210">
        <v>71</v>
      </c>
      <c r="S12" s="211">
        <v>39061</v>
      </c>
      <c r="T12" s="211">
        <v>26555</v>
      </c>
      <c r="U12" s="211">
        <v>12506</v>
      </c>
      <c r="V12" s="252">
        <v>48</v>
      </c>
      <c r="W12" s="253">
        <f t="shared" si="0"/>
        <v>27286</v>
      </c>
      <c r="X12" s="253">
        <v>13949</v>
      </c>
      <c r="Y12" s="253">
        <v>13337</v>
      </c>
      <c r="Z12" s="290">
        <v>51</v>
      </c>
      <c r="AA12" s="211">
        <v>35457</v>
      </c>
      <c r="AB12" s="211">
        <v>21977</v>
      </c>
      <c r="AC12" s="211">
        <v>13480</v>
      </c>
      <c r="AD12" s="290">
        <v>68</v>
      </c>
      <c r="AE12" s="211">
        <v>38385</v>
      </c>
      <c r="AF12" s="211">
        <v>28219</v>
      </c>
      <c r="AG12" s="211">
        <v>10166</v>
      </c>
      <c r="AH12" s="290">
        <v>47</v>
      </c>
      <c r="AI12" s="211">
        <v>30447</v>
      </c>
      <c r="AJ12" s="211">
        <v>15884</v>
      </c>
      <c r="AK12" s="211">
        <v>14563</v>
      </c>
    </row>
    <row r="13" spans="1:37" ht="26.25" customHeight="1">
      <c r="A13" s="212" t="s">
        <v>89</v>
      </c>
      <c r="B13" s="283">
        <v>42</v>
      </c>
      <c r="C13" s="283">
        <v>24678</v>
      </c>
      <c r="D13" s="283">
        <v>11602</v>
      </c>
      <c r="E13" s="283">
        <v>13076</v>
      </c>
      <c r="F13" s="284">
        <v>46</v>
      </c>
      <c r="G13" s="284">
        <v>31220</v>
      </c>
      <c r="H13" s="284">
        <v>22470</v>
      </c>
      <c r="I13" s="284">
        <v>8750</v>
      </c>
      <c r="J13" s="284">
        <v>35</v>
      </c>
      <c r="K13" s="284">
        <v>31895</v>
      </c>
      <c r="L13" s="284">
        <v>9066</v>
      </c>
      <c r="M13" s="284">
        <v>22829</v>
      </c>
      <c r="N13" s="284">
        <v>29</v>
      </c>
      <c r="O13" s="284">
        <v>14296</v>
      </c>
      <c r="P13" s="284">
        <v>2866</v>
      </c>
      <c r="Q13" s="284">
        <v>11430</v>
      </c>
      <c r="R13" s="81">
        <v>25</v>
      </c>
      <c r="S13" s="283">
        <v>21103</v>
      </c>
      <c r="T13" s="283">
        <v>7899</v>
      </c>
      <c r="U13" s="283">
        <v>13204</v>
      </c>
      <c r="V13" s="285">
        <v>35</v>
      </c>
      <c r="W13" s="286">
        <f t="shared" si="0"/>
        <v>17245</v>
      </c>
      <c r="X13" s="286">
        <v>6993</v>
      </c>
      <c r="Y13" s="286">
        <v>10252</v>
      </c>
      <c r="Z13" s="291">
        <v>36</v>
      </c>
      <c r="AA13" s="283">
        <v>27342</v>
      </c>
      <c r="AB13" s="283">
        <v>17618</v>
      </c>
      <c r="AC13" s="283">
        <v>9724</v>
      </c>
      <c r="AD13" s="291">
        <v>30</v>
      </c>
      <c r="AE13" s="283">
        <v>18513</v>
      </c>
      <c r="AF13" s="283">
        <v>8978</v>
      </c>
      <c r="AG13" s="283">
        <v>9535</v>
      </c>
      <c r="AH13" s="291">
        <v>26</v>
      </c>
      <c r="AI13" s="283">
        <v>20101</v>
      </c>
      <c r="AJ13" s="283">
        <v>12995</v>
      </c>
      <c r="AK13" s="283">
        <v>7106</v>
      </c>
    </row>
    <row r="14" spans="1:33" ht="12">
      <c r="A14" s="185"/>
      <c r="B14" s="185"/>
      <c r="C14" s="185"/>
      <c r="D14" s="213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254"/>
      <c r="AA14" s="254"/>
      <c r="AB14" s="254"/>
      <c r="AC14" s="254"/>
      <c r="AD14" s="185"/>
      <c r="AE14" s="185"/>
      <c r="AF14" s="185"/>
      <c r="AG14" s="185"/>
    </row>
  </sheetData>
  <mergeCells count="29">
    <mergeCell ref="R4:R5"/>
    <mergeCell ref="V4:V5"/>
    <mergeCell ref="Z4:Z5"/>
    <mergeCell ref="AD4:AD5"/>
    <mergeCell ref="S3:T3"/>
    <mergeCell ref="W3:X3"/>
    <mergeCell ref="S4:U4"/>
    <mergeCell ref="AI3:AJ3"/>
    <mergeCell ref="AI4:AK4"/>
    <mergeCell ref="AH4:AH5"/>
    <mergeCell ref="A1:Z1"/>
    <mergeCell ref="AE4:AG4"/>
    <mergeCell ref="AA3:AB3"/>
    <mergeCell ref="AA4:AC4"/>
    <mergeCell ref="AE3:AF3"/>
    <mergeCell ref="W4:Y4"/>
    <mergeCell ref="K3:L3"/>
    <mergeCell ref="O3:P3"/>
    <mergeCell ref="K4:M4"/>
    <mergeCell ref="N4:N5"/>
    <mergeCell ref="O4:Q4"/>
    <mergeCell ref="A3:A5"/>
    <mergeCell ref="B3:E3"/>
    <mergeCell ref="B4:B5"/>
    <mergeCell ref="C4:E4"/>
    <mergeCell ref="F4:F5"/>
    <mergeCell ref="G4:I4"/>
    <mergeCell ref="G3:H3"/>
    <mergeCell ref="J4:J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2006-03-29T02:33:02Z</cp:lastPrinted>
  <dcterms:created xsi:type="dcterms:W3CDTF">1998-06-12T02:50:49Z</dcterms:created>
  <dcterms:modified xsi:type="dcterms:W3CDTF">2006-11-10T01:02:34Z</dcterms:modified>
  <cp:category/>
  <cp:version/>
  <cp:contentType/>
  <cp:contentStatus/>
</cp:coreProperties>
</file>