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3250" windowHeight="1257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利用者実績表" sheetId="1" r:id="rId5"/>
    <sheet name="記入方法" sheetId="22" r:id="rId6"/>
    <sheet name="プルダウン・リスト" sheetId="3" r:id="rId7"/>
  </sheets>
  <definedNames>
    <definedName name="【記載例】シフト記号">'【記載例】シフト記号表（勤務時間帯）'!$C$6:$C$47</definedName>
    <definedName name="【記載例】シフト記号" localSheetId="3">シフト記号表!$C$6:$C$47</definedName>
    <definedName name="【記載例】シフト記号表">'【記載例】シフト記号表（勤務時間帯）'!$C$6:$C$47</definedName>
    <definedName name="【記載例】シフト記号表" localSheetId="3">シフト記号表!$C$6:$C$47</definedName>
    <definedName name="職種">'プルダウン・リスト'!$C$21:$L$21</definedName>
    <definedName name="管理者">'プルダウン・リスト'!$C$22:$C$31</definedName>
    <definedName name="シフト記号表">シフト記号表!$C$6:$C$47</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0">'【記載例】特定施設入居者生活介護'!$A$1:$BJ$97</definedName>
    <definedName name="_xlnm.Print_Titles" localSheetId="0">'【記載例】特定施設入居者生活介護'!$1:$16</definedName>
    <definedName name="_xlnm.Print_Area" localSheetId="1">'【記載例】シフト記号表（勤務時間帯）'!$B$1:$N$52</definedName>
    <definedName name="_xlnm.Print_Area" localSheetId="3">シフト記号表!$B$1:$N$52</definedName>
    <definedName name="_xlnm.Print_Area" localSheetId="2">特定施設入居者生活介護!$A$1:$BJ$236</definedName>
    <definedName name="_xlnm.Print_Titles" localSheetId="2">特定施設入居者生活介護!$1:$16</definedName>
    <definedName name="_xlnm.Print_Area" localSheetId="5">記入方法!$A$1:$Q$80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<sst xmlns="http://schemas.openxmlformats.org/spreadsheetml/2006/main" xmlns:r="http://schemas.openxmlformats.org/officeDocument/2006/relationships" count="296" uniqueCount="296">
  <si>
    <t>区分</t>
    <rPh sb="0" eb="2">
      <t>クブン</t>
    </rPh>
    <phoneticPr fontId="2"/>
  </si>
  <si>
    <t>従業者の勤務の体制及び勤務形態一覧表　</t>
  </si>
  <si>
    <t>z</t>
  </si>
  <si>
    <t>要支援</t>
    <rPh sb="0" eb="1">
      <t>ヨウ</t>
    </rPh>
    <rPh sb="1" eb="3">
      <t>シエン</t>
    </rPh>
    <phoneticPr fontId="31"/>
  </si>
  <si>
    <t>うち、休憩時間</t>
    <rPh sb="3" eb="5">
      <t>キュウケイ</t>
    </rPh>
    <rPh sb="5" eb="7">
      <t>ジカン</t>
    </rPh>
    <phoneticPr fontId="2"/>
  </si>
  <si>
    <t>4週目</t>
    <rPh sb="1" eb="2">
      <t>シュウ</t>
    </rPh>
    <rPh sb="2" eb="3">
      <t>メ</t>
    </rPh>
    <phoneticPr fontId="2"/>
  </si>
  <si>
    <t>1日に2回勤務する場合</t>
    <rPh sb="1" eb="2">
      <t>ニチ</t>
    </rPh>
    <rPh sb="4" eb="5">
      <t>カイ</t>
    </rPh>
    <rPh sb="5" eb="7">
      <t>キンム</t>
    </rPh>
    <rPh sb="9" eb="11">
      <t>バアイ</t>
    </rPh>
    <phoneticPr fontId="2"/>
  </si>
  <si>
    <t>記号</t>
    <rPh sb="0" eb="2">
      <t>キゴウ</t>
    </rPh>
    <phoneticPr fontId="2"/>
  </si>
  <si>
    <t>５月</t>
    <rPh sb="1" eb="2">
      <t>ガツ</t>
    </rPh>
    <phoneticPr fontId="31"/>
  </si>
  <si>
    <t>年</t>
    <rPh sb="0" eb="1">
      <t>ネン</t>
    </rPh>
    <phoneticPr fontId="2"/>
  </si>
  <si>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</si>
  <si>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</si>
  <si>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</si>
  <si>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</si>
  <si>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B</t>
  </si>
  <si>
    <t>～</t>
  </si>
  <si>
    <t>1週目</t>
    <rPh sb="1" eb="2">
      <t>シュウ</t>
    </rPh>
    <rPh sb="2" eb="3">
      <t>メ</t>
    </rPh>
    <phoneticPr fontId="2"/>
  </si>
  <si>
    <t>職種名</t>
    <rPh sb="0" eb="2">
      <t>ショクシュ</t>
    </rPh>
    <rPh sb="2" eb="3">
      <t>メイ</t>
    </rPh>
    <phoneticPr fontId="2"/>
  </si>
  <si>
    <t>t</t>
  </si>
  <si>
    <t>n</t>
  </si>
  <si>
    <t>○○　X太郎</t>
    <rPh sb="4" eb="6">
      <t>タロウ</t>
    </rPh>
    <phoneticPr fontId="2"/>
  </si>
  <si>
    <t>A</t>
  </si>
  <si>
    <t>C</t>
  </si>
  <si>
    <t>サービス種別（</t>
    <rPh sb="4" eb="6">
      <t>シュベツ</t>
    </rPh>
    <phoneticPr fontId="2"/>
  </si>
  <si>
    <t>常勤の従業者の人数</t>
    <rPh sb="0" eb="2">
      <t>ジョウキン</t>
    </rPh>
    <rPh sb="3" eb="6">
      <t>ジュウギョウシャ</t>
    </rPh>
    <rPh sb="7" eb="9">
      <t>ニンズウ</t>
    </rPh>
    <phoneticPr fontId="2"/>
  </si>
  <si>
    <t>D</t>
  </si>
  <si>
    <t>（注）常勤・非常勤の区分について</t>
    <rPh sb="1" eb="2">
      <t>チュウ</t>
    </rPh>
    <rPh sb="3" eb="5">
      <t>ジョウキン</t>
    </rPh>
    <rPh sb="6" eb="9">
      <t>ヒジョウキン</t>
    </rPh>
    <rPh sb="10" eb="12">
      <t>クブン</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</si>
  <si>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</si>
  <si>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p</t>
  </si>
  <si>
    <t>2週目</t>
    <rPh sb="1" eb="2">
      <t>シュウ</t>
    </rPh>
    <rPh sb="2" eb="3">
      <t>メ</t>
    </rPh>
    <phoneticPr fontId="2"/>
  </si>
  <si>
    <t>日</t>
    <rPh sb="0" eb="1">
      <t>ニチ</t>
    </rPh>
    <phoneticPr fontId="2"/>
  </si>
  <si>
    <t>3週目</t>
    <rPh sb="1" eb="2">
      <t>シュウ</t>
    </rPh>
    <rPh sb="2" eb="3">
      <t>メ</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</si>
  <si>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</si>
  <si>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非常勤で兼務</t>
    <rPh sb="0" eb="3">
      <t>ヒジョウキン</t>
    </rPh>
    <rPh sb="4" eb="6">
      <t>ケンム</t>
    </rPh>
    <phoneticPr fontId="2"/>
  </si>
  <si>
    <t>5週目</t>
    <rPh sb="1" eb="2">
      <t>シュウ</t>
    </rPh>
    <rPh sb="2" eb="3">
      <t>メ</t>
    </rPh>
    <phoneticPr fontId="2"/>
  </si>
  <si>
    <t>：</t>
  </si>
  <si>
    <t>)</t>
  </si>
  <si>
    <t>o</t>
  </si>
  <si>
    <t>勤務時間</t>
    <rPh sb="0" eb="2">
      <t>キンム</t>
    </rPh>
    <rPh sb="2" eb="4">
      <t>ジカン</t>
    </rPh>
    <phoneticPr fontId="2"/>
  </si>
  <si>
    <t>シフト記号</t>
    <rPh sb="3" eb="5">
      <t>キゴウ</t>
    </rPh>
    <phoneticPr fontId="32"/>
  </si>
  <si>
    <t>(</t>
  </si>
  <si>
    <t>介護福祉士</t>
    <rPh sb="0" eb="2">
      <t>カイゴ</t>
    </rPh>
    <rPh sb="2" eb="5">
      <t>フクシシ</t>
    </rPh>
    <phoneticPr fontId="2"/>
  </si>
  <si>
    <t>No</t>
  </si>
  <si>
    <t>b</t>
  </si>
  <si>
    <t>令和</t>
    <rPh sb="0" eb="2">
      <t>レイワ</t>
    </rPh>
    <phoneticPr fontId="2"/>
  </si>
  <si>
    <t>(1)</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</si>
  <si>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</si>
  <si>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</si>
  <si>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時間/週</t>
    <rPh sb="0" eb="2">
      <t>ジカン</t>
    </rPh>
    <rPh sb="3" eb="4">
      <t>シュウ</t>
    </rPh>
    <phoneticPr fontId="2"/>
  </si>
  <si>
    <t>(2)</t>
  </si>
  <si>
    <t>f</t>
  </si>
  <si>
    <t>○○　C太</t>
    <rPh sb="4" eb="5">
      <t>タ</t>
    </rPh>
    <phoneticPr fontId="2"/>
  </si>
  <si>
    <t>月</t>
    <rPh sb="0" eb="1">
      <t>ゲツ</t>
    </rPh>
    <phoneticPr fontId="2"/>
  </si>
  <si>
    <t>　21行目・・・「職種」</t>
    <rPh sb="3" eb="5">
      <t>ギョウメ</t>
    </rPh>
    <rPh sb="9" eb="11">
      <t>ショクシュ</t>
    </rPh>
    <phoneticPr fontId="2"/>
  </si>
  <si>
    <t>時間/月</t>
    <rPh sb="0" eb="2">
      <t>ジカン</t>
    </rPh>
    <rPh sb="3" eb="4">
      <t>ツキ</t>
    </rPh>
    <phoneticPr fontId="2"/>
  </si>
  <si>
    <t>当月の日数</t>
    <rPh sb="0" eb="2">
      <t>トウゲツ</t>
    </rPh>
    <rPh sb="3" eb="5">
      <t>ニッスウ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</si>
  <si>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</si>
  <si>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事業所名（</t>
    <rPh sb="0" eb="3">
      <t>ジギョウショ</t>
    </rPh>
    <rPh sb="3" eb="4">
      <t>メイ</t>
    </rPh>
    <phoneticPr fontId="2"/>
  </si>
  <si>
    <t>常勤の従業者が</t>
    <rPh sb="0" eb="2">
      <t>ジョウキン</t>
    </rPh>
    <rPh sb="3" eb="6">
      <t>ジュウギョウシャ</t>
    </rPh>
    <phoneticPr fontId="2"/>
  </si>
  <si>
    <t>週平均</t>
    <rPh sb="0" eb="3">
      <t>シュウヘイキン</t>
    </rPh>
    <phoneticPr fontId="2"/>
  </si>
  <si>
    <t>w</t>
  </si>
  <si>
    <t>i</t>
  </si>
  <si>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</si>
  <si>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</si>
  <si>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t>
  </si>
  <si>
    <t>（</t>
  </si>
  <si>
    <t>h</t>
  </si>
  <si>
    <t>平均利用者数等</t>
    <rPh sb="0" eb="2">
      <t>ヘイキン</t>
    </rPh>
    <rPh sb="2" eb="5">
      <t>リヨウシャ</t>
    </rPh>
    <rPh sb="5" eb="6">
      <t>スウ</t>
    </rPh>
    <rPh sb="6" eb="7">
      <t>トウ</t>
    </rPh>
    <phoneticPr fontId="31"/>
  </si>
  <si>
    <t>a</t>
  </si>
  <si>
    <t>r</t>
  </si>
  <si>
    <t>c</t>
  </si>
  <si>
    <t>d</t>
  </si>
  <si>
    <t>e</t>
  </si>
  <si>
    <t>g</t>
  </si>
  <si>
    <t>ah</t>
  </si>
  <si>
    <t>k</t>
  </si>
  <si>
    <t>　D列・・・「生活相談員」</t>
    <rPh sb="2" eb="3">
      <t>レツ</t>
    </rPh>
    <rPh sb="7" eb="9">
      <t>セイカツ</t>
    </rPh>
    <rPh sb="9" eb="12">
      <t>ソウダンイン</t>
    </rPh>
    <phoneticPr fontId="2"/>
  </si>
  <si>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</si>
  <si>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</si>
  <si>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</si>
  <si>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</si>
  <si>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</si>
  <si>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</si>
  <si>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</si>
  <si>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2"/>
  </si>
  <si>
    <t>きゅう師</t>
    <rPh sb="3" eb="4">
      <t>シ</t>
    </rPh>
    <phoneticPr fontId="2"/>
  </si>
  <si>
    <t>y</t>
  </si>
  <si>
    <t>aa</t>
  </si>
  <si>
    <t>ab</t>
  </si>
  <si>
    <t>ac</t>
  </si>
  <si>
    <t>計</t>
    <rPh sb="0" eb="1">
      <t>ケイ</t>
    </rPh>
    <phoneticPr fontId="31"/>
  </si>
  <si>
    <t>ad</t>
  </si>
  <si>
    <t>○○　N男</t>
    <rPh sb="4" eb="5">
      <t>オトコ</t>
    </rPh>
    <phoneticPr fontId="2"/>
  </si>
  <si>
    <t>○○　G太</t>
    <rPh sb="4" eb="5">
      <t>タ</t>
    </rPh>
    <phoneticPr fontId="2"/>
  </si>
  <si>
    <t>ae</t>
  </si>
  <si>
    <t>○○　F子</t>
    <rPh sb="4" eb="5">
      <t>コ</t>
    </rPh>
    <phoneticPr fontId="2"/>
  </si>
  <si>
    <t>af</t>
  </si>
  <si>
    <t>※黄色部分は入力不要</t>
    <rPh sb="1" eb="3">
      <t>キイロ</t>
    </rPh>
    <rPh sb="3" eb="5">
      <t>ブブン</t>
    </rPh>
    <rPh sb="6" eb="8">
      <t>ニュウリョク</t>
    </rPh>
    <rPh sb="8" eb="10">
      <t>フヨウ</t>
    </rPh>
    <phoneticPr fontId="31"/>
  </si>
  <si>
    <t>はり師</t>
    <rPh sb="2" eb="3">
      <t>シ</t>
    </rPh>
    <phoneticPr fontId="2"/>
  </si>
  <si>
    <t>管理者</t>
    <rPh sb="0" eb="3">
      <t>カンリシャ</t>
    </rPh>
    <phoneticPr fontId="2"/>
  </si>
  <si>
    <t>４週</t>
  </si>
  <si>
    <t>介護支援専門員</t>
    <rPh sb="0" eb="2">
      <t>カイゴ</t>
    </rPh>
    <rPh sb="2" eb="4">
      <t>シエン</t>
    </rPh>
    <rPh sb="4" eb="7">
      <t>センモンイン</t>
    </rPh>
    <phoneticPr fontId="2"/>
  </si>
  <si>
    <t>○○　B子</t>
    <rPh sb="4" eb="5">
      <t>コ</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</si>
  <si>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</si>
  <si>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</si>
  <si>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</si>
  <si>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勤務時間数</t>
    <rPh sb="0" eb="2">
      <t>キンム</t>
    </rPh>
    <rPh sb="2" eb="5">
      <t>ジカンスウ</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</si>
  <si>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</si>
  <si>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１　延入居者数には、入居した日を含み退居した日を含まない。また、外泊・入院期間（外泊等初日及び最終日は除く。）は入所日数に参入しない。</t>
    <rPh sb="61" eb="63">
      <t>サンニュウ</t>
    </rPh>
    <phoneticPr fontId="31"/>
  </si>
  <si>
    <t>　行が足りない場合は、適宜追加してください。</t>
    <rPh sb="1" eb="2">
      <t>ギョウ</t>
    </rPh>
    <rPh sb="3" eb="4">
      <t>タ</t>
    </rPh>
    <rPh sb="7" eb="9">
      <t>バアイ</t>
    </rPh>
    <rPh sb="11" eb="13">
      <t>テキギ</t>
    </rPh>
    <rPh sb="13" eb="15">
      <t>ツイカ</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</si>
  <si>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</si>
  <si>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</si>
  <si>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E太</t>
  </si>
  <si>
    <t>常勤換算方法による人数</t>
    <rPh sb="0" eb="2">
      <t>ジョウキン</t>
    </rPh>
    <rPh sb="2" eb="4">
      <t>カンサン</t>
    </rPh>
    <rPh sb="4" eb="6">
      <t>ホウホウ</t>
    </rPh>
    <rPh sb="9" eb="11">
      <t>ニンズウ</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</si>
  <si>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</si>
  <si>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</si>
  <si>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</si>
  <si>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・職種ごとの勤務時間を「○：○○～○：○○」と表記することが困難な場合は、No18～33を活用し、勤務時間数のみを入力してください。</t>
    <rPh sb="45" eb="47">
      <t>カツヨウ</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</si>
  <si>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</si>
  <si>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</si>
  <si>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サービス種別</t>
    <rPh sb="4" eb="6">
      <t>シュベツ</t>
    </rPh>
    <phoneticPr fontId="2"/>
  </si>
  <si>
    <t>２．職種名・資格名称</t>
    <rPh sb="2" eb="4">
      <t>ショクシュ</t>
    </rPh>
    <rPh sb="4" eb="5">
      <t>メイ</t>
    </rPh>
    <rPh sb="6" eb="8">
      <t>シカク</t>
    </rPh>
    <rPh sb="8" eb="10">
      <t>メイショウ</t>
    </rPh>
    <phoneticPr fontId="2"/>
  </si>
  <si>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3"/>
  </si>
  <si>
    <t>ag</t>
  </si>
  <si>
    <t>厚労　太郎</t>
    <rPh sb="0" eb="2">
      <t>コウロウ</t>
    </rPh>
    <rPh sb="3" eb="5">
      <t>タロウ</t>
    </rPh>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</si>
  <si>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</si>
  <si>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</si>
  <si>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</si>
  <si>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延入居者数</t>
    <rPh sb="0" eb="1">
      <t>ノ</t>
    </rPh>
    <rPh sb="1" eb="4">
      <t>ニュウキョシャ</t>
    </rPh>
    <rPh sb="4" eb="5">
      <t>スウ</t>
    </rPh>
    <phoneticPr fontId="3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</si>
  <si>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</si>
  <si>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※内容を満たす既存の書類がある場合は、その写しを添付で可</t>
    <rPh sb="1" eb="3">
      <t>ナイヨウ</t>
    </rPh>
    <rPh sb="4" eb="5">
      <t>ミ</t>
    </rPh>
    <rPh sb="7" eb="9">
      <t>キゾン</t>
    </rPh>
    <rPh sb="10" eb="12">
      <t>ショルイ</t>
    </rPh>
    <rPh sb="15" eb="17">
      <t>バアイ</t>
    </rPh>
    <rPh sb="21" eb="22">
      <t>ウツ</t>
    </rPh>
    <rPh sb="24" eb="26">
      <t>テンプ</t>
    </rPh>
    <rPh sb="27" eb="28">
      <t>カ</t>
    </rPh>
    <phoneticPr fontId="31"/>
  </si>
  <si>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</si>
  <si>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</si>
  <si>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</si>
  <si>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</si>
  <si>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</si>
  <si>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生活相談員</t>
    <rPh sb="0" eb="2">
      <t>セイカツ</t>
    </rPh>
    <rPh sb="2" eb="5">
      <t>ソウダンイン</t>
    </rPh>
    <phoneticPr fontId="2"/>
  </si>
  <si>
    <t>÷</t>
  </si>
  <si>
    <t>看護職員</t>
    <rPh sb="0" eb="2">
      <t>カンゴ</t>
    </rPh>
    <rPh sb="2" eb="4">
      <t>ショクイン</t>
    </rPh>
    <phoneticPr fontId="2"/>
  </si>
  <si>
    <t>(8) 氏　名</t>
  </si>
  <si>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</si>
  <si>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</si>
  <si>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</si>
  <si>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看護師</t>
    <rPh sb="0" eb="3">
      <t>カンゴシ</t>
    </rPh>
    <phoneticPr fontId="34"/>
  </si>
  <si>
    <t>特定施設入居者生活介護</t>
    <rPh sb="0" eb="2">
      <t>トクテイ</t>
    </rPh>
    <rPh sb="2" eb="4">
      <t>シセツ</t>
    </rPh>
    <rPh sb="4" eb="7">
      <t>ニュウキョシャ</t>
    </rPh>
    <rPh sb="7" eb="9">
      <t>セイカツ</t>
    </rPh>
    <rPh sb="9" eb="11">
      <t>カイゴ</t>
    </rPh>
    <phoneticPr fontId="2"/>
  </si>
  <si>
    <t>○○　U子</t>
    <rPh sb="4" eb="5">
      <t>コ</t>
    </rPh>
    <phoneticPr fontId="2"/>
  </si>
  <si>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</si>
  <si>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</si>
  <si>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</si>
  <si>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</si>
  <si>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</si>
  <si>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</si>
  <si>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</si>
  <si>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常勤換算方法対象外の</t>
    <rPh sb="0" eb="2">
      <t>ジョウキン</t>
    </rPh>
    <rPh sb="2" eb="4">
      <t>カンサン</t>
    </rPh>
    <rPh sb="4" eb="6">
      <t>ホウホウ</t>
    </rPh>
    <rPh sb="6" eb="9">
      <t>タイショウガイ</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</si>
  <si>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</si>
  <si>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</si>
  <si>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</si>
  <si>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４月</t>
    <rPh sb="1" eb="2">
      <t>ガツ</t>
    </rPh>
    <phoneticPr fontId="31"/>
  </si>
  <si>
    <t>当月合計</t>
    <rPh sb="0" eb="2">
      <t>トウゲツ</t>
    </rPh>
    <rPh sb="2" eb="4">
      <t>ゴウケイ</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</si>
  <si>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</si>
  <si>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</si>
  <si>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</si>
  <si>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</si>
  <si>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常勤換算後の人数</t>
    <rPh sb="0" eb="2">
      <t>ジョウキン</t>
    </rPh>
    <rPh sb="2" eb="4">
      <t>カンサン</t>
    </rPh>
    <rPh sb="4" eb="5">
      <t>ゴ</t>
    </rPh>
    <rPh sb="6" eb="8">
      <t>ニンズウ</t>
    </rPh>
    <phoneticPr fontId="2"/>
  </si>
  <si>
    <t>＝</t>
  </si>
  <si>
    <t>（小数点第2位以下切り捨て）</t>
    <rPh sb="1" eb="4">
      <t>ショウスウテン</t>
    </rPh>
    <rPh sb="4" eb="5">
      <t>ダイ</t>
    </rPh>
    <rPh sb="6" eb="7">
      <t>イ</t>
    </rPh>
    <rPh sb="7" eb="9">
      <t>イカ</t>
    </rPh>
    <rPh sb="9" eb="10">
      <t>キ</t>
    </rPh>
    <rPh sb="11" eb="12">
      <t>ス</t>
    </rPh>
    <phoneticPr fontId="2"/>
  </si>
  <si>
    <t>常勤の従業者の人数</t>
  </si>
  <si>
    <t>②介護職員</t>
    <rPh sb="1" eb="3">
      <t>カイゴ</t>
    </rPh>
    <rPh sb="3" eb="5">
      <t>ショクイン</t>
    </rPh>
    <phoneticPr fontId="2"/>
  </si>
  <si>
    <t>(5)
勤務
形態</t>
  </si>
  <si>
    <t>③看護職員と介護職員の合計</t>
    <rPh sb="1" eb="3">
      <t>カンゴ</t>
    </rPh>
    <rPh sb="3" eb="5">
      <t>ショクイン</t>
    </rPh>
    <rPh sb="6" eb="8">
      <t>カイゴ</t>
    </rPh>
    <rPh sb="8" eb="10">
      <t>ショクイン</t>
    </rPh>
    <rPh sb="11" eb="13">
      <t>ゴウケイ</t>
    </rPh>
    <phoneticPr fontId="2"/>
  </si>
  <si>
    <t>＋</t>
  </si>
  <si>
    <t>（勤務形態の記号）</t>
    <rPh sb="1" eb="3">
      <t>キンム</t>
    </rPh>
    <rPh sb="3" eb="5">
      <t>ケイタイ</t>
    </rPh>
    <rPh sb="6" eb="8">
      <t>キゴウ</t>
    </rPh>
    <phoneticPr fontId="2"/>
  </si>
  <si>
    <t>○○　A男</t>
    <rPh sb="4" eb="5">
      <t>オトコ</t>
    </rPh>
    <phoneticPr fontId="2"/>
  </si>
  <si>
    <t>○○　D美</t>
    <rPh sb="4" eb="5">
      <t>ウツク</t>
    </rPh>
    <phoneticPr fontId="2"/>
  </si>
  <si>
    <t>○○　H美</t>
    <rPh sb="4" eb="5">
      <t>ミ</t>
    </rPh>
    <phoneticPr fontId="2"/>
  </si>
  <si>
    <t>○○　J太郎</t>
    <rPh sb="4" eb="6">
      <t>タロウ</t>
    </rPh>
    <phoneticPr fontId="2"/>
  </si>
  <si>
    <t>○○　L太</t>
    <rPh sb="4" eb="5">
      <t>タ</t>
    </rPh>
    <phoneticPr fontId="2"/>
  </si>
  <si>
    <t>○○　M子</t>
    <rPh sb="4" eb="5">
      <t>コ</t>
    </rPh>
    <phoneticPr fontId="2"/>
  </si>
  <si>
    <t>○○　P子</t>
    <rPh sb="4" eb="5">
      <t>コ</t>
    </rPh>
    <phoneticPr fontId="2"/>
  </si>
  <si>
    <t>○○　R次郎</t>
    <rPh sb="4" eb="6">
      <t>ジロウ</t>
    </rPh>
    <phoneticPr fontId="2"/>
  </si>
  <si>
    <t>ai</t>
  </si>
  <si>
    <t>○○　S子</t>
    <rPh sb="4" eb="5">
      <t>コ</t>
    </rPh>
    <phoneticPr fontId="2"/>
  </si>
  <si>
    <t>○○　T太</t>
    <rPh sb="4" eb="5">
      <t>タ</t>
    </rPh>
    <phoneticPr fontId="2"/>
  </si>
  <si>
    <t>○○　V男</t>
    <rPh sb="4" eb="5">
      <t>オトコ</t>
    </rPh>
    <phoneticPr fontId="2"/>
  </si>
  <si>
    <t>○○　W子</t>
    <rPh sb="4" eb="5">
      <t>コ</t>
    </rPh>
    <phoneticPr fontId="2"/>
  </si>
  <si>
    <t>○○　Y子</t>
    <rPh sb="4" eb="5">
      <t>コ</t>
    </rPh>
    <phoneticPr fontId="2"/>
  </si>
  <si>
    <t>６月</t>
    <phoneticPr fontId="31"/>
  </si>
  <si>
    <t>○○　Z男</t>
    <rPh sb="4" eb="5">
      <t>オトコ</t>
    </rPh>
    <phoneticPr fontId="2"/>
  </si>
  <si>
    <t>○○　AA三郎</t>
    <rPh sb="5" eb="7">
      <t>サブロウ</t>
    </rPh>
    <phoneticPr fontId="2"/>
  </si>
  <si>
    <t>※</t>
    <phoneticPr fontId="31"/>
  </si>
  <si>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</si>
  <si>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</si>
  <si>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</si>
  <si>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</si>
  <si>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</si>
  <si>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</si>
  <si>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</si>
  <si>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</si>
  <si>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</si>
  <si>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</si>
  <si>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</si>
  <si>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</si>
  <si>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</si>
  <si>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要介護２</t>
    <rPh sb="0" eb="1">
      <t>ヨウ</t>
    </rPh>
    <rPh sb="1" eb="3">
      <t>カイゴ</t>
    </rPh>
    <phoneticPr fontId="31"/>
  </si>
  <si>
    <t>・・・直接入力する必要がある箇所です。</t>
    <rPh sb="3" eb="5">
      <t>チョクセツ</t>
    </rPh>
    <rPh sb="5" eb="7">
      <t>ニュウリョク</t>
    </rPh>
    <rPh sb="9" eb="11">
      <t>ヒツヨウ</t>
    </rPh>
    <rPh sb="14" eb="16">
      <t>カショ</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</si>
  <si>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</si>
  <si>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</si>
  <si>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</si>
  <si>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</si>
  <si>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</si>
  <si>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</si>
  <si>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</si>
  <si>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</si>
  <si>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</si>
  <si>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</si>
  <si>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</si>
  <si>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予定</t>
  </si>
  <si>
    <t>※特定施設入居者生活介護事業所 用</t>
    <rPh sb="1" eb="3">
      <t>トクテイ</t>
    </rPh>
    <rPh sb="3" eb="5">
      <t>シセツ</t>
    </rPh>
    <rPh sb="5" eb="8">
      <t>ニュウキョシャ</t>
    </rPh>
    <rPh sb="8" eb="10">
      <t>セイカツ</t>
    </rPh>
    <rPh sb="10" eb="12">
      <t>カイゴ</t>
    </rPh>
    <rPh sb="12" eb="15">
      <t>ジギョウショ</t>
    </rPh>
    <rPh sb="16" eb="17">
      <t>ヨウ</t>
    </rPh>
    <phoneticPr fontId="31"/>
  </si>
  <si>
    <t>基準：</t>
    <rPh sb="0" eb="2">
      <t>キジュン</t>
    </rPh>
    <phoneticPr fontId="2"/>
  </si>
  <si>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</si>
  <si>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</si>
  <si>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2"/>
  </si>
  <si>
    <t>　(1) 「４週」・「暦月」のいずれかを選択してください。</t>
    <rPh sb="7" eb="8">
      <t>シュウ</t>
    </rPh>
    <rPh sb="11" eb="12">
      <t>レキ</t>
    </rPh>
    <rPh sb="12" eb="13">
      <t>ツキ</t>
    </rPh>
    <rPh sb="20" eb="22">
      <t>センタク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</si>
  <si>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</si>
  <si>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</si>
  <si>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</si>
  <si>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その他</t>
    <rPh sb="2" eb="3">
      <t>タ</t>
    </rPh>
    <phoneticPr fontId="31"/>
  </si>
  <si>
    <t>（前年度の平均値または推定数）</t>
    <rPh sb="1" eb="4">
      <t>ゼンネンド</t>
    </rPh>
    <rPh sb="5" eb="8">
      <t>ヘイキンチ</t>
    </rPh>
    <rPh sb="11" eb="14">
      <t>スイテイスウ</t>
    </rPh>
    <phoneticPr fontId="2"/>
  </si>
  <si>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</si>
  <si>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</si>
  <si>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</si>
  <si>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</si>
  <si>
    <t>(4) 
職種</t>
  </si>
  <si>
    <t>(6) 資格</t>
    <rPh sb="4" eb="6">
      <t>シカク</t>
    </rPh>
    <phoneticPr fontId="2"/>
  </si>
  <si>
    <t>(7) 氏　名</t>
  </si>
  <si>
    <r>
      <t xml:space="preserve">(10)
</t>
    </r>
    <r>
      <rPr>
        <sz val="11"/>
        <color auto="1"/>
        <rFont val="HGSｺﾞｼｯｸM"/>
      </rPr>
      <t>週平均
勤務時間数</t>
    </r>
    <rPh sb="6" eb="8">
      <t>ヘイキン</t>
    </rPh>
    <rPh sb="9" eb="11">
      <t>キンム</t>
    </rPh>
    <rPh sb="11" eb="13">
      <t>ジカン</t>
    </rPh>
    <rPh sb="13" eb="14">
      <t>スウ</t>
    </rPh>
    <phoneticPr fontId="3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</si>
  <si>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</si>
  <si>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</si>
  <si>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</si>
  <si>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</si>
  <si>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</si>
  <si>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</si>
  <si>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</si>
  <si>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</si>
  <si>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</si>
  <si>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</si>
  <si>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</si>
  <si>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</si>
  <si>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</si>
  <si>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</si>
  <si>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H列・・・「計画作成担当者」</t>
    <rPh sb="2" eb="3">
      <t>レツ</t>
    </rPh>
    <rPh sb="7" eb="9">
      <t>ケイカク</t>
    </rPh>
    <rPh sb="9" eb="11">
      <t>サクセイ</t>
    </rPh>
    <rPh sb="11" eb="14">
      <t>タントウシャ</t>
    </rPh>
    <phoneticPr fontId="2"/>
  </si>
  <si>
    <t>○○　E子</t>
    <rPh sb="4" eb="5">
      <t>コ</t>
    </rPh>
    <phoneticPr fontId="2"/>
  </si>
  <si>
    <t>(4) 利用者数</t>
    <rPh sb="4" eb="7">
      <t>リヨウシャ</t>
    </rPh>
    <rPh sb="7" eb="8">
      <t>スウ</t>
    </rPh>
    <phoneticPr fontId="2"/>
  </si>
  <si>
    <t>人</t>
    <rPh sb="0" eb="1">
      <t>ニン</t>
    </rPh>
    <phoneticPr fontId="2"/>
  </si>
  <si>
    <t>１月</t>
    <phoneticPr fontId="31"/>
  </si>
  <si>
    <t>(5) 
職種</t>
  </si>
  <si>
    <t>(6)
勤務
形態</t>
  </si>
  <si>
    <t>(7) 資格</t>
    <rPh sb="4" eb="6">
      <t>シカク</t>
    </rPh>
    <phoneticPr fontId="2"/>
  </si>
  <si>
    <t>(9)</t>
  </si>
  <si>
    <r>
      <t xml:space="preserve">(11)
</t>
    </r>
    <r>
      <rPr>
        <sz val="11"/>
        <color auto="1"/>
        <rFont val="HGSｺﾞｼｯｸM"/>
      </rPr>
      <t>週平均
勤務時間数</t>
    </r>
    <rPh sb="6" eb="8">
      <t>ヘイキン</t>
    </rPh>
    <rPh sb="9" eb="11">
      <t>キンム</t>
    </rPh>
    <rPh sb="11" eb="13">
      <t>ジカン</t>
    </rPh>
    <rPh sb="13" eb="14">
      <t>スウ</t>
    </rPh>
    <phoneticPr fontId="3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</si>
  <si>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</si>
  <si>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</si>
  <si>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</si>
  <si>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</si>
  <si>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3"/>
  </si>
  <si>
    <t>　(8) 従業者の氏名を記入してください。</t>
    <rPh sb="5" eb="8">
      <t>ジュウギョウシャ</t>
    </rPh>
    <rPh sb="9" eb="11">
      <t>シメイ</t>
    </rPh>
    <rPh sb="12" eb="14">
      <t>キニュウ</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</si>
  <si>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</si>
  <si>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</si>
  <si>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</si>
  <si>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</si>
  <si>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要介護５</t>
    <rPh sb="0" eb="1">
      <t>ヨウ</t>
    </rPh>
    <rPh sb="1" eb="3">
      <t>カイゴ</t>
    </rPh>
    <phoneticPr fontId="3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</si>
  <si>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</si>
  <si>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（標準様式1）</t>
    <rPh sb="1" eb="3">
      <t>ヒョウジュン</t>
    </rPh>
    <rPh sb="3" eb="5">
      <t>ヨウシキ</t>
    </rPh>
    <phoneticPr fontId="33"/>
  </si>
  <si>
    <t>＜別紙：利用者実績表＞</t>
    <rPh sb="1" eb="3">
      <t>ベッシ</t>
    </rPh>
    <rPh sb="4" eb="7">
      <t>リヨウシャ</t>
    </rPh>
    <rPh sb="7" eb="9">
      <t>ジッセキ</t>
    </rPh>
    <rPh sb="9" eb="10">
      <t>ヒョウ</t>
    </rPh>
    <phoneticPr fontId="31"/>
  </si>
  <si>
    <t>　１．前年度（令和４年度）の入居者</t>
    <rPh sb="3" eb="6">
      <t>ゼンネンド</t>
    </rPh>
    <rPh sb="7" eb="9">
      <t>レイワ</t>
    </rPh>
    <rPh sb="10" eb="12">
      <t>ネンド</t>
    </rPh>
    <rPh sb="14" eb="17">
      <t>ニュウキョシャ</t>
    </rPh>
    <phoneticPr fontId="31"/>
  </si>
  <si>
    <t>　２. 実利用者数（前月ひと月分）</t>
    <rPh sb="4" eb="5">
      <t>ジツ</t>
    </rPh>
    <rPh sb="5" eb="7">
      <t>リヨウ</t>
    </rPh>
    <rPh sb="7" eb="8">
      <t>シャ</t>
    </rPh>
    <rPh sb="8" eb="9">
      <t>スウ</t>
    </rPh>
    <rPh sb="10" eb="12">
      <t>ゼンゲツ</t>
    </rPh>
    <rPh sb="14" eb="15">
      <t>ツキ</t>
    </rPh>
    <rPh sb="15" eb="16">
      <t>ブン</t>
    </rPh>
    <phoneticPr fontId="31"/>
  </si>
  <si>
    <t>要介護１</t>
    <rPh sb="0" eb="1">
      <t>ヨウ</t>
    </rPh>
    <rPh sb="1" eb="3">
      <t>カイゴ</t>
    </rPh>
    <phoneticPr fontId="31"/>
  </si>
  <si>
    <t>２　平均利用者数＝延利用者数÷１年間の日数　（小数第２位以下切り上げ）</t>
    <phoneticPr fontId="31"/>
  </si>
  <si>
    <t>要支援１</t>
    <rPh sb="0" eb="1">
      <t>ヨウ</t>
    </rPh>
    <rPh sb="1" eb="3">
      <t>シエン</t>
    </rPh>
    <phoneticPr fontId="31"/>
  </si>
  <si>
    <t>要支援２</t>
    <rPh sb="0" eb="1">
      <t>ヨウ</t>
    </rPh>
    <rPh sb="1" eb="3">
      <t>シエン</t>
    </rPh>
    <phoneticPr fontId="31"/>
  </si>
  <si>
    <t>要介護３</t>
    <rPh sb="0" eb="1">
      <t>ヨウ</t>
    </rPh>
    <rPh sb="1" eb="3">
      <t>カイゴ</t>
    </rPh>
    <phoneticPr fontId="31"/>
  </si>
  <si>
    <t>要介護４</t>
    <rPh sb="0" eb="1">
      <t>ヨウ</t>
    </rPh>
    <rPh sb="1" eb="3">
      <t>カイゴ</t>
    </rPh>
    <phoneticPr fontId="31"/>
  </si>
  <si>
    <t>要介護</t>
    <rPh sb="0" eb="1">
      <t>ヨウ</t>
    </rPh>
    <rPh sb="1" eb="3">
      <t>カイゴ</t>
    </rPh>
    <phoneticPr fontId="31"/>
  </si>
  <si>
    <t>令和 　　年　　　月</t>
    <rPh sb="0" eb="2">
      <t>レイワ</t>
    </rPh>
    <rPh sb="5" eb="6">
      <t>ネン</t>
    </rPh>
    <rPh sb="9" eb="10">
      <t>ツキ</t>
    </rPh>
    <phoneticPr fontId="31"/>
  </si>
  <si>
    <t>７月</t>
    <phoneticPr fontId="31"/>
  </si>
  <si>
    <t>（単位：人）</t>
    <rPh sb="1" eb="3">
      <t>タンイ</t>
    </rPh>
    <rPh sb="4" eb="5">
      <t>ヒト</t>
    </rPh>
    <phoneticPr fontId="31"/>
  </si>
  <si>
    <t>１２月</t>
    <phoneticPr fontId="31"/>
  </si>
  <si>
    <t>８月</t>
    <phoneticPr fontId="31"/>
  </si>
  <si>
    <t>９月</t>
    <phoneticPr fontId="31"/>
  </si>
  <si>
    <t>１０月</t>
    <phoneticPr fontId="31"/>
  </si>
  <si>
    <t>１１月</t>
    <phoneticPr fontId="31"/>
  </si>
  <si>
    <t>事業所名</t>
    <rPh sb="0" eb="3">
      <t>ジギョウショ</t>
    </rPh>
    <rPh sb="3" eb="4">
      <t>メイ</t>
    </rPh>
    <phoneticPr fontId="31"/>
  </si>
  <si>
    <t>２月</t>
    <phoneticPr fontId="31"/>
  </si>
  <si>
    <t>３月</t>
  </si>
  <si>
    <t>合　計</t>
    <rPh sb="0" eb="1">
      <t>ゴウ</t>
    </rPh>
    <rPh sb="2" eb="3">
      <t>ケイ</t>
    </rPh>
    <phoneticPr fontId="31"/>
  </si>
  <si>
    <t>人／日</t>
    <rPh sb="0" eb="1">
      <t>ヒト</t>
    </rPh>
    <rPh sb="2" eb="3">
      <t>ヒ</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</si>
</sst>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
    <numFmt numFmtId="177" formatCode="0.0"/>
    <numFmt numFmtId="178" formatCode="#,##0.0&quot;人&quot;"/>
    <numFmt numFmtId="179" formatCode="#,##0.0#"/>
    <numFmt numFmtId="180" formatCode="#,##0&quot;人&quot;"/>
    <numFmt numFmtId="181" formatCode="#,##0_ "/>
    <numFmt numFmtId="182" formatCode="#,##0_);[Red]\(#,##0\)"/>
    <numFmt numFmtId="183" formatCode="#,##0.0_);[Red]\(#,##0.0\)"/>
  </numFmts>
  <fonts count="35">
    <font>
      <sz val="11"/>
      <color theme="1"/>
      <name val="游ゴシック"/>
      <family val="3"/>
      <scheme val="minor"/>
    </font>
    <font>
      <sz val="11"/>
      <color auto="1"/>
      <name val="ＭＳ Ｐゴシック"/>
      <family val="3"/>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6"/>
      <color auto="1"/>
      <name val="游ゴシック"/>
      <family val="3"/>
    </font>
    <font>
      <sz val="10.5"/>
      <color auto="1"/>
      <name val="ＭＳ Ｐゴシック"/>
      <family val="3"/>
    </font>
    <font>
      <b/>
      <sz val="12"/>
      <color auto="1"/>
      <name val="ＭＳ Ｐゴシック"/>
      <family val="3"/>
    </font>
    <font>
      <b/>
      <sz val="16"/>
      <color auto="1"/>
      <name val="ＭＳ Ｐゴシック"/>
    </font>
    <font>
      <sz val="12"/>
      <color auto="1"/>
      <name val="ＭＳ 明朝"/>
      <family val="1"/>
    </font>
    <font>
      <sz val="10.5"/>
      <color auto="1"/>
      <name val="ＭＳ 明朝"/>
      <family val="1"/>
    </font>
    <font>
      <sz val="11"/>
      <color auto="1"/>
      <name val="ＭＳ 明朝"/>
      <family val="1"/>
    </font>
    <font>
      <sz val="14"/>
      <color auto="1"/>
      <name val="ＭＳ 明朝"/>
    </font>
    <font>
      <sz val="10"/>
      <color auto="1"/>
      <name val="ＭＳ 明朝"/>
    </font>
    <font>
      <sz val="11"/>
      <color indexed="10"/>
      <name val="ＭＳ Ｐゴシック"/>
      <family val="3"/>
    </font>
    <font>
      <sz val="11"/>
      <color indexed="10"/>
      <name val="ＭＳ 明朝"/>
      <family val="1"/>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
      <sz val="6"/>
      <color auto="1"/>
      <name val="ＭＳ Ｐゴシック"/>
      <family val="3"/>
    </font>
    <font>
      <sz val="14"/>
      <color auto="1"/>
      <name val="HGSｺﾞｼｯｸM"/>
      <family val="3"/>
    </font>
  </fonts>
  <fills count="8">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
      <patternFill patternType="solid">
        <fgColor indexed="65"/>
        <bgColor indexed="64"/>
      </patternFill>
    </fill>
    <fill>
      <patternFill patternType="solid">
        <fgColor indexed="13"/>
        <bgColor indexed="64"/>
      </patternFill>
    </fill>
  </fills>
  <borders count="11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cellStyleXfs>
  <cellXfs count="40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Protection="1">
      <alignment vertical="center"/>
    </xf>
    <xf numFmtId="0" fontId="4" fillId="0" borderId="0" xfId="0" applyFont="1" applyBorder="1" applyAlignment="1" applyProtection="1">
      <alignment horizontal="left" vertical="center"/>
    </xf>
    <xf numFmtId="0" fontId="4" fillId="2" borderId="0" xfId="0" applyFont="1" applyFill="1" applyBorder="1" applyAlignment="1" applyProtection="1">
      <alignment horizontal="left" vertical="center"/>
    </xf>
    <xf numFmtId="0" fontId="3" fillId="0" borderId="0" xfId="0" applyFont="1" applyProtection="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2" borderId="0" xfId="0" applyFont="1" applyFill="1" applyBorder="1" applyAlignment="1">
      <alignment horizontal="center" vertical="center"/>
    </xf>
    <xf numFmtId="0" fontId="4" fillId="0" borderId="0" xfId="0" applyFont="1" applyAlignment="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4" fillId="2" borderId="0" xfId="0" applyFont="1" applyFill="1" applyBorder="1" applyAlignment="1" applyProtection="1">
      <alignment horizontal="center" vertical="center"/>
    </xf>
    <xf numFmtId="0" fontId="3" fillId="0" borderId="0" xfId="0" applyFont="1" applyAlignment="1" applyProtection="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7"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0" borderId="0" xfId="0" applyFont="1" applyFill="1" applyAlignment="1">
      <alignment horizontal="left" vertical="center"/>
    </xf>
    <xf numFmtId="0" fontId="3" fillId="0" borderId="0" xfId="0" applyFont="1" applyFill="1" applyAlignment="1">
      <alignment vertical="center" textRotation="90"/>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3" borderId="12" xfId="0" applyFont="1" applyFill="1" applyBorder="1" applyAlignment="1" applyProtection="1">
      <alignment horizontal="center" vertical="center" shrinkToFit="1"/>
      <protection locked="0"/>
    </xf>
    <xf numFmtId="0" fontId="4" fillId="3" borderId="13" xfId="0"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shrinkToFit="1"/>
      <protection locked="0"/>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17" xfId="0" applyFont="1" applyFill="1" applyBorder="1" applyAlignment="1" applyProtection="1">
      <alignment horizontal="center" vertical="center" shrinkToFit="1"/>
    </xf>
    <xf numFmtId="0" fontId="4" fillId="2" borderId="18" xfId="0" applyFont="1" applyFill="1" applyBorder="1" applyAlignment="1" applyProtection="1">
      <alignment horizontal="center" vertical="center" shrinkToFit="1"/>
    </xf>
    <xf numFmtId="0" fontId="4" fillId="2" borderId="20" xfId="0" applyFont="1" applyFill="1" applyBorder="1" applyAlignment="1" applyProtection="1">
      <alignment horizontal="center" vertical="center" shrinkToFit="1"/>
    </xf>
    <xf numFmtId="0" fontId="4" fillId="2" borderId="21"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7"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vertical="center" wrapText="1"/>
      <protection locked="0"/>
    </xf>
    <xf numFmtId="0" fontId="4" fillId="3" borderId="21"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0" borderId="0" xfId="0" applyFont="1">
      <alignment vertical="center"/>
    </xf>
    <xf numFmtId="0" fontId="5" fillId="0" borderId="0" xfId="0" applyFont="1" applyAlignment="1">
      <alignment horizontal="left" vertical="center"/>
    </xf>
    <xf numFmtId="0" fontId="5" fillId="0" borderId="0" xfId="0" applyFont="1" applyAlignment="1" applyProtection="1">
      <alignment horizontal="left" vertical="center"/>
    </xf>
    <xf numFmtId="20" fontId="4" fillId="2" borderId="0" xfId="0" applyNumberFormat="1" applyFont="1" applyFill="1" applyBorder="1" applyAlignment="1" applyProtection="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4" fillId="3" borderId="17" xfId="0" applyFont="1" applyFill="1" applyBorder="1" applyAlignment="1" applyProtection="1">
      <alignment horizontal="center" vertical="center" shrinkToFit="1"/>
      <protection locked="0"/>
    </xf>
    <xf numFmtId="0" fontId="4" fillId="3" borderId="18"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4" fillId="3" borderId="21" xfId="0"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176" fontId="6" fillId="0" borderId="23" xfId="0" applyNumberFormat="1"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Alignment="1">
      <alignment horizontal="left"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5" xfId="0" applyFont="1" applyBorder="1" applyAlignment="1">
      <alignment horizontal="center" vertical="center" wrapText="1"/>
    </xf>
    <xf numFmtId="0" fontId="4" fillId="3" borderId="24"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shrinkToFit="1"/>
      <protection locked="0"/>
    </xf>
    <xf numFmtId="0" fontId="4" fillId="3" borderId="26" xfId="0"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176" fontId="6" fillId="0" borderId="23" xfId="0" applyNumberFormat="1" applyFont="1" applyFill="1" applyBorder="1" applyAlignment="1">
      <alignment horizontal="right" vertical="center"/>
    </xf>
    <xf numFmtId="0" fontId="5" fillId="0" borderId="0" xfId="0" applyFont="1" applyAlignment="1">
      <alignment horizontal="right" vertical="center"/>
    </xf>
    <xf numFmtId="0" fontId="5" fillId="0" borderId="0" xfId="0" applyFont="1" applyAlignment="1" applyProtection="1">
      <alignment horizontal="right" vertical="center"/>
    </xf>
    <xf numFmtId="0" fontId="4" fillId="4" borderId="27"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2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4" fillId="4" borderId="30" xfId="0" applyFont="1" applyFill="1" applyBorder="1" applyAlignment="1" applyProtection="1">
      <alignment horizontal="center" vertical="center" shrinkToFit="1"/>
      <protection locked="0"/>
    </xf>
    <xf numFmtId="0" fontId="4" fillId="4" borderId="31"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shrinkToFit="1"/>
      <protection locked="0"/>
    </xf>
    <xf numFmtId="177" fontId="6" fillId="0" borderId="23"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3" fillId="0" borderId="0" xfId="0" applyFont="1" applyFill="1" applyBorder="1" applyAlignment="1">
      <alignment horizontal="center" vertical="center" wrapText="1"/>
    </xf>
    <xf numFmtId="176" fontId="6" fillId="4" borderId="23" xfId="0" applyNumberFormat="1" applyFont="1" applyFill="1" applyBorder="1" applyAlignment="1" applyProtection="1">
      <alignment horizontal="right" vertical="center"/>
      <protection locked="0"/>
    </xf>
    <xf numFmtId="0" fontId="6" fillId="2" borderId="0" xfId="0" applyFont="1" applyFill="1" applyBorder="1" applyAlignment="1">
      <alignment vertical="center"/>
    </xf>
    <xf numFmtId="0" fontId="6" fillId="4" borderId="28"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shrinkToFit="1"/>
      <protection locked="0"/>
    </xf>
    <xf numFmtId="0" fontId="4" fillId="4" borderId="35" xfId="0" applyFont="1" applyFill="1" applyBorder="1" applyAlignment="1" applyProtection="1">
      <alignment horizontal="center" vertical="center" shrinkToFit="1"/>
      <protection locked="0"/>
    </xf>
    <xf numFmtId="0" fontId="6" fillId="4" borderId="34" xfId="0" applyFont="1" applyFill="1" applyBorder="1" applyAlignment="1" applyProtection="1">
      <alignment horizontal="center" vertical="center"/>
      <protection locked="0"/>
    </xf>
    <xf numFmtId="0" fontId="4" fillId="0" borderId="24" xfId="0" applyFont="1" applyBorder="1" applyAlignment="1">
      <alignment vertical="center" wrapText="1"/>
    </xf>
    <xf numFmtId="0" fontId="4" fillId="0" borderId="0" xfId="0" applyFont="1" applyBorder="1" applyAlignment="1">
      <alignment vertical="center" wrapText="1"/>
    </xf>
    <xf numFmtId="0" fontId="4" fillId="0" borderId="25" xfId="0" applyFont="1" applyBorder="1" applyAlignment="1">
      <alignment vertical="center" wrapText="1"/>
    </xf>
    <xf numFmtId="0" fontId="3" fillId="0" borderId="17" xfId="0" applyFont="1" applyBorder="1" applyAlignment="1">
      <alignment vertical="center"/>
    </xf>
    <xf numFmtId="0" fontId="3" fillId="0" borderId="36" xfId="0" applyFont="1" applyBorder="1" applyAlignment="1">
      <alignment vertical="center"/>
    </xf>
    <xf numFmtId="0" fontId="3" fillId="0" borderId="20" xfId="0" applyFont="1" applyBorder="1" applyAlignment="1">
      <alignment vertical="center"/>
    </xf>
    <xf numFmtId="0" fontId="3" fillId="0" borderId="37" xfId="0" applyFont="1" applyBorder="1" applyAlignment="1">
      <alignment vertical="center"/>
    </xf>
    <xf numFmtId="0" fontId="3" fillId="0" borderId="18"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6" fillId="0" borderId="0" xfId="0" applyFont="1" applyFill="1" applyBorder="1" applyAlignment="1">
      <alignment horizontal="right" vertical="center"/>
    </xf>
    <xf numFmtId="0" fontId="3" fillId="0" borderId="24" xfId="0" applyFont="1" applyBorder="1" applyAlignment="1">
      <alignment vertical="center"/>
    </xf>
    <xf numFmtId="0" fontId="3" fillId="0" borderId="40" xfId="0" applyFont="1" applyBorder="1" applyAlignment="1">
      <alignment vertical="center"/>
    </xf>
    <xf numFmtId="0" fontId="3" fillId="0" borderId="26" xfId="0" applyFont="1" applyBorder="1" applyAlignment="1">
      <alignment vertical="center"/>
    </xf>
    <xf numFmtId="0" fontId="3" fillId="0" borderId="41" xfId="0" applyFont="1" applyBorder="1" applyAlignment="1">
      <alignment vertical="center"/>
    </xf>
    <xf numFmtId="0" fontId="3" fillId="0" borderId="0"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8" fillId="2" borderId="0" xfId="0" applyFont="1" applyFill="1" applyBorder="1" applyAlignment="1">
      <alignment vertical="center"/>
    </xf>
    <xf numFmtId="178" fontId="6" fillId="2" borderId="23" xfId="0" applyNumberFormat="1" applyFont="1" applyFill="1" applyBorder="1" applyAlignment="1">
      <alignment horizontal="center" vertical="center"/>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6" xfId="0" applyFont="1" applyBorder="1" applyAlignment="1">
      <alignment vertical="center" wrapText="1"/>
    </xf>
    <xf numFmtId="0" fontId="3" fillId="0" borderId="44"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45"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8" fillId="2" borderId="0" xfId="0" applyFont="1" applyFill="1" applyBorder="1" applyAlignment="1">
      <alignment horizontal="center" vertical="center"/>
    </xf>
    <xf numFmtId="176" fontId="6" fillId="0" borderId="0" xfId="0" applyNumberFormat="1" applyFont="1" applyFill="1" applyAlignment="1">
      <alignment vertical="center"/>
    </xf>
    <xf numFmtId="0" fontId="6" fillId="2" borderId="0" xfId="0" applyFont="1" applyFill="1" applyBorder="1" applyAlignment="1">
      <alignment horizontal="center" vertical="center"/>
    </xf>
    <xf numFmtId="0" fontId="4" fillId="0" borderId="24" xfId="0" quotePrefix="1" applyFont="1" applyBorder="1" applyAlignment="1">
      <alignment horizontal="center" vertical="center"/>
    </xf>
    <xf numFmtId="0" fontId="4" fillId="0" borderId="31" xfId="0" applyFont="1" applyFill="1" applyBorder="1" applyAlignment="1">
      <alignment horizontal="center" vertical="center"/>
    </xf>
    <xf numFmtId="0" fontId="6" fillId="0" borderId="34" xfId="0" applyFont="1" applyBorder="1" applyAlignment="1">
      <alignment horizontal="center" vertical="center"/>
    </xf>
    <xf numFmtId="0" fontId="6" fillId="0" borderId="35" xfId="0" applyNumberFormat="1" applyFont="1" applyFill="1" applyBorder="1" applyAlignment="1">
      <alignment horizontal="center" vertical="center" wrapText="1"/>
    </xf>
    <xf numFmtId="0" fontId="4" fillId="3" borderId="52" xfId="0" applyFont="1" applyFill="1" applyBorder="1" applyAlignment="1" applyProtection="1">
      <alignment horizontal="center" vertical="center" shrinkToFit="1"/>
      <protection locked="0"/>
    </xf>
    <xf numFmtId="179" fontId="4" fillId="0" borderId="53" xfId="0" applyNumberFormat="1" applyFont="1" applyBorder="1" applyAlignment="1">
      <alignment horizontal="center" vertical="center" shrinkToFit="1"/>
    </xf>
    <xf numFmtId="0" fontId="4" fillId="3" borderId="54" xfId="0" applyFont="1" applyFill="1" applyBorder="1" applyAlignment="1" applyProtection="1">
      <alignment horizontal="center" vertical="center" shrinkToFit="1"/>
      <protection locked="0"/>
    </xf>
    <xf numFmtId="179" fontId="4" fillId="0" borderId="55" xfId="0" applyNumberFormat="1" applyFont="1" applyBorder="1" applyAlignment="1">
      <alignment horizontal="center" vertical="center" shrinkToFit="1"/>
    </xf>
    <xf numFmtId="0" fontId="3" fillId="2" borderId="0" xfId="0" applyFont="1" applyFill="1" applyBorder="1" applyAlignment="1">
      <alignment horizontal="center" vertical="center" wrapText="1"/>
    </xf>
    <xf numFmtId="0" fontId="6" fillId="0" borderId="0" xfId="0" applyFont="1" applyFill="1" applyBorder="1" applyAlignment="1">
      <alignment horizontal="centerContinuous" vertical="center"/>
    </xf>
    <xf numFmtId="176" fontId="6" fillId="4" borderId="28" xfId="0" applyNumberFormat="1" applyFont="1" applyFill="1" applyBorder="1" applyAlignment="1" applyProtection="1">
      <alignment horizontal="right" vertical="center"/>
      <protection locked="0"/>
    </xf>
    <xf numFmtId="176" fontId="6" fillId="0" borderId="28" xfId="0" applyNumberFormat="1" applyFont="1" applyFill="1" applyBorder="1" applyAlignment="1">
      <alignment horizontal="center" vertical="center"/>
    </xf>
    <xf numFmtId="176" fontId="6" fillId="0" borderId="28" xfId="0"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4" fillId="0" borderId="24" xfId="0" applyFont="1" applyBorder="1" applyAlignment="1">
      <alignment horizontal="center" vertical="center"/>
    </xf>
    <xf numFmtId="0" fontId="6" fillId="0" borderId="56" xfId="0" applyNumberFormat="1" applyFont="1" applyFill="1" applyBorder="1" applyAlignment="1">
      <alignment horizontal="center" vertical="center" wrapText="1"/>
    </xf>
    <xf numFmtId="0" fontId="4" fillId="3" borderId="57" xfId="0" applyFont="1" applyFill="1" applyBorder="1" applyAlignment="1" applyProtection="1">
      <alignment horizontal="center" vertical="center" shrinkToFit="1"/>
      <protection locked="0"/>
    </xf>
    <xf numFmtId="179" fontId="4" fillId="0" borderId="58" xfId="0" applyNumberFormat="1" applyFont="1" applyBorder="1" applyAlignment="1">
      <alignment horizontal="center" vertical="center" shrinkToFit="1"/>
    </xf>
    <xf numFmtId="0" fontId="4" fillId="3" borderId="59" xfId="0" applyFont="1" applyFill="1" applyBorder="1" applyAlignment="1" applyProtection="1">
      <alignment horizontal="center" vertical="center" shrinkToFit="1"/>
      <protection locked="0"/>
    </xf>
    <xf numFmtId="179" fontId="4" fillId="0" borderId="60" xfId="0" applyNumberFormat="1" applyFont="1" applyBorder="1" applyAlignment="1">
      <alignment horizontal="center" vertical="center" shrinkToFit="1"/>
    </xf>
    <xf numFmtId="176" fontId="6" fillId="4" borderId="34" xfId="0" applyNumberFormat="1" applyFont="1" applyFill="1" applyBorder="1" applyAlignment="1" applyProtection="1">
      <alignment horizontal="right" vertical="center"/>
      <protection locked="0"/>
    </xf>
    <xf numFmtId="176" fontId="6" fillId="0" borderId="34" xfId="0" applyNumberFormat="1" applyFont="1" applyFill="1" applyBorder="1" applyAlignment="1">
      <alignment horizontal="center" vertical="center"/>
    </xf>
    <xf numFmtId="176" fontId="6" fillId="0" borderId="34" xfId="0" applyNumberFormat="1" applyFont="1" applyFill="1" applyBorder="1" applyAlignment="1">
      <alignment horizontal="right" vertical="center"/>
    </xf>
    <xf numFmtId="0" fontId="6" fillId="2" borderId="0" xfId="0" applyFont="1" applyFill="1">
      <alignment vertical="center"/>
    </xf>
    <xf numFmtId="0" fontId="6" fillId="2" borderId="23" xfId="0" applyFont="1" applyFill="1" applyBorder="1" applyAlignment="1">
      <alignment horizontal="center" vertical="center"/>
    </xf>
    <xf numFmtId="0" fontId="5" fillId="4" borderId="0" xfId="0" applyFont="1" applyFill="1" applyAlignment="1" applyProtection="1">
      <alignment horizontal="center" vertical="center"/>
      <protection locked="0"/>
    </xf>
    <xf numFmtId="0" fontId="5" fillId="2" borderId="0" xfId="0" applyFont="1" applyFill="1" applyAlignment="1">
      <alignment vertical="center"/>
    </xf>
    <xf numFmtId="0" fontId="5" fillId="2" borderId="0" xfId="0" applyFont="1" applyFill="1" applyAlignment="1" applyProtection="1">
      <alignment vertical="center"/>
    </xf>
    <xf numFmtId="0" fontId="5" fillId="0" borderId="0" xfId="0" applyFont="1" applyAlignment="1" applyProtection="1">
      <alignment horizontal="center" vertical="center"/>
    </xf>
    <xf numFmtId="0" fontId="4" fillId="0" borderId="61" xfId="0" applyFont="1" applyFill="1" applyBorder="1" applyAlignment="1">
      <alignment horizontal="center" vertical="center"/>
    </xf>
    <xf numFmtId="0" fontId="6" fillId="0" borderId="62" xfId="0" applyFont="1" applyBorder="1" applyAlignment="1">
      <alignment horizontal="center" vertical="center"/>
    </xf>
    <xf numFmtId="0" fontId="6" fillId="0" borderId="63" xfId="0" applyNumberFormat="1" applyFont="1" applyFill="1" applyBorder="1" applyAlignment="1">
      <alignment horizontal="center" vertical="center" wrapText="1"/>
    </xf>
    <xf numFmtId="0" fontId="4" fillId="3" borderId="64" xfId="0" applyFont="1" applyFill="1" applyBorder="1" applyAlignment="1" applyProtection="1">
      <alignment horizontal="center" vertical="center" shrinkToFit="1"/>
      <protection locked="0"/>
    </xf>
    <xf numFmtId="179" fontId="4" fillId="0" borderId="65" xfId="0" applyNumberFormat="1" applyFont="1" applyBorder="1" applyAlignment="1">
      <alignment horizontal="center" vertical="center" shrinkToFit="1"/>
    </xf>
    <xf numFmtId="0" fontId="4" fillId="3" borderId="66" xfId="0" applyFont="1" applyFill="1" applyBorder="1" applyAlignment="1" applyProtection="1">
      <alignment horizontal="center" vertical="center" shrinkToFit="1"/>
      <protection locked="0"/>
    </xf>
    <xf numFmtId="179" fontId="4" fillId="0" borderId="67" xfId="0" applyNumberFormat="1" applyFont="1" applyBorder="1" applyAlignment="1">
      <alignment horizontal="center" vertical="center" shrinkToFit="1"/>
    </xf>
    <xf numFmtId="0" fontId="4" fillId="0" borderId="68" xfId="0" applyFont="1" applyFill="1" applyBorder="1" applyAlignment="1">
      <alignment horizontal="center"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0" fontId="5" fillId="2" borderId="0" xfId="0" applyFont="1" applyFill="1">
      <alignment vertical="center"/>
    </xf>
    <xf numFmtId="0" fontId="5" fillId="2" borderId="0" xfId="0" applyFont="1" applyFill="1" applyProtection="1">
      <alignment vertical="center"/>
    </xf>
    <xf numFmtId="0" fontId="5" fillId="0"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pplyProtection="1">
      <alignment horizontal="center" vertical="center"/>
    </xf>
    <xf numFmtId="177" fontId="6" fillId="2" borderId="23" xfId="0" applyNumberFormat="1" applyFont="1" applyFill="1" applyBorder="1" applyAlignment="1">
      <alignment horizontal="center" vertical="center"/>
    </xf>
    <xf numFmtId="0" fontId="5" fillId="0" borderId="0" xfId="0" applyFont="1" applyFill="1" applyAlignment="1">
      <alignment vertical="center"/>
    </xf>
    <xf numFmtId="0" fontId="6" fillId="2" borderId="2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4" fillId="0" borderId="0" xfId="0" applyFont="1" applyProtection="1">
      <alignment vertical="center"/>
    </xf>
    <xf numFmtId="20" fontId="4" fillId="0" borderId="0" xfId="0" applyNumberFormat="1" applyFont="1" applyBorder="1" applyAlignment="1" applyProtection="1">
      <alignment vertical="center"/>
    </xf>
    <xf numFmtId="0" fontId="4" fillId="0" borderId="0" xfId="0" applyFont="1" applyBorder="1" applyAlignment="1" applyProtection="1">
      <alignment horizontal="right" vertical="center"/>
    </xf>
    <xf numFmtId="177" fontId="4" fillId="0" borderId="0" xfId="0" applyNumberFormat="1" applyFont="1" applyBorder="1" applyAlignment="1" applyProtection="1">
      <alignment vertical="center"/>
    </xf>
    <xf numFmtId="0" fontId="6" fillId="0" borderId="0" xfId="0" applyFont="1" applyFill="1" applyAlignment="1">
      <alignment horizontal="centerContinuous" vertical="center"/>
    </xf>
    <xf numFmtId="178" fontId="6" fillId="0" borderId="23" xfId="0" applyNumberFormat="1" applyFont="1" applyFill="1" applyBorder="1" applyAlignment="1">
      <alignment horizontal="center" vertical="center"/>
    </xf>
    <xf numFmtId="0" fontId="4" fillId="2" borderId="0" xfId="0" applyFont="1" applyFill="1" applyBorder="1" applyAlignment="1" applyProtection="1">
      <alignment vertical="center"/>
    </xf>
    <xf numFmtId="0" fontId="5" fillId="3" borderId="0" xfId="0" applyFont="1" applyFill="1" applyAlignment="1" applyProtection="1">
      <alignment horizontal="center" vertical="center" shrinkToFit="1"/>
      <protection locked="0"/>
    </xf>
    <xf numFmtId="0" fontId="5" fillId="5"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4" fillId="0" borderId="0" xfId="0" applyFont="1" applyBorder="1" applyProtection="1">
      <alignment vertical="center"/>
    </xf>
    <xf numFmtId="0" fontId="4" fillId="0" borderId="0" xfId="0" applyFont="1" applyAlignment="1" applyProtection="1">
      <alignment horizontal="center" vertical="center"/>
    </xf>
    <xf numFmtId="0" fontId="4" fillId="4" borderId="28" xfId="0" applyFont="1" applyFill="1" applyBorder="1" applyAlignment="1" applyProtection="1">
      <alignment horizontal="center" vertical="center"/>
      <protection locked="0"/>
    </xf>
    <xf numFmtId="0" fontId="4" fillId="3" borderId="71" xfId="0" applyFont="1" applyFill="1" applyBorder="1" applyAlignment="1" applyProtection="1">
      <alignment horizontal="center" vertical="center" shrinkToFit="1"/>
      <protection locked="0"/>
    </xf>
    <xf numFmtId="179" fontId="4" fillId="0" borderId="72" xfId="0" applyNumberFormat="1" applyFont="1" applyBorder="1" applyAlignment="1">
      <alignment horizontal="center" vertical="center" shrinkToFit="1"/>
    </xf>
    <xf numFmtId="0" fontId="4" fillId="4" borderId="34" xfId="0" applyFont="1" applyFill="1" applyBorder="1" applyAlignment="1" applyProtection="1">
      <alignment horizontal="center" vertical="center"/>
      <protection locked="0"/>
    </xf>
    <xf numFmtId="0" fontId="3" fillId="0" borderId="73"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4" fillId="0" borderId="76" xfId="0" applyFont="1" applyBorder="1" applyAlignment="1">
      <alignment horizontal="center" vertical="center" wrapText="1"/>
    </xf>
    <xf numFmtId="179" fontId="4" fillId="0" borderId="77" xfId="0" applyNumberFormat="1" applyFont="1" applyBorder="1" applyAlignment="1">
      <alignment horizontal="center" vertical="center" wrapText="1"/>
    </xf>
    <xf numFmtId="0" fontId="4" fillId="0" borderId="78" xfId="0" applyFont="1" applyBorder="1" applyAlignment="1">
      <alignment horizontal="center" vertical="center" wrapText="1"/>
    </xf>
    <xf numFmtId="179" fontId="4" fillId="0" borderId="79" xfId="0" applyNumberFormat="1" applyFont="1" applyBorder="1" applyAlignment="1">
      <alignment horizontal="center" vertical="center" wrapText="1"/>
    </xf>
    <xf numFmtId="179" fontId="4" fillId="0" borderId="80" xfId="0" applyNumberFormat="1" applyFont="1" applyBorder="1" applyAlignment="1">
      <alignment horizontal="center" vertical="center" wrapText="1"/>
    </xf>
    <xf numFmtId="0" fontId="4" fillId="0" borderId="0" xfId="0" applyFont="1" applyAlignment="1" applyProtection="1">
      <alignment horizontal="right"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4" fillId="0" borderId="81" xfId="0" applyFont="1" applyBorder="1" applyAlignment="1">
      <alignment horizontal="center" vertical="center" wrapText="1"/>
    </xf>
    <xf numFmtId="179" fontId="4" fillId="0" borderId="47" xfId="0" applyNumberFormat="1" applyFont="1" applyBorder="1" applyAlignment="1">
      <alignment horizontal="center" vertical="center" wrapText="1"/>
    </xf>
    <xf numFmtId="0" fontId="4" fillId="0" borderId="82" xfId="0" applyFont="1" applyBorder="1" applyAlignment="1">
      <alignment horizontal="center" vertical="center" wrapText="1"/>
    </xf>
    <xf numFmtId="179" fontId="4" fillId="0" borderId="49" xfId="0" applyNumberFormat="1" applyFont="1" applyBorder="1" applyAlignment="1">
      <alignment horizontal="center" vertical="center" wrapText="1"/>
    </xf>
    <xf numFmtId="179" fontId="4" fillId="0" borderId="51" xfId="0" applyNumberFormat="1" applyFont="1" applyBorder="1" applyAlignment="1">
      <alignment horizontal="center" vertical="center" wrapText="1"/>
    </xf>
    <xf numFmtId="0" fontId="4" fillId="2" borderId="0" xfId="0" quotePrefix="1" applyFont="1" applyFill="1" applyBorder="1" applyAlignment="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 fontId="4" fillId="0" borderId="83" xfId="0" applyNumberFormat="1" applyFont="1" applyBorder="1" applyAlignment="1">
      <alignment horizontal="center" vertical="center" wrapText="1"/>
    </xf>
    <xf numFmtId="179" fontId="4" fillId="0" borderId="84" xfId="0" applyNumberFormat="1" applyFont="1" applyBorder="1" applyAlignment="1">
      <alignment horizontal="center" vertical="center" wrapText="1"/>
    </xf>
    <xf numFmtId="1" fontId="4" fillId="0" borderId="85" xfId="0" applyNumberFormat="1" applyFont="1" applyBorder="1" applyAlignment="1">
      <alignment horizontal="center" vertical="center" wrapText="1"/>
    </xf>
    <xf numFmtId="179" fontId="4" fillId="0" borderId="86" xfId="0" applyNumberFormat="1" applyFont="1" applyBorder="1" applyAlignment="1">
      <alignment horizontal="center" vertical="center" wrapText="1"/>
    </xf>
    <xf numFmtId="179" fontId="4" fillId="0" borderId="87" xfId="0" applyNumberFormat="1" applyFont="1" applyBorder="1" applyAlignment="1">
      <alignment horizontal="center" vertical="center" wrapText="1"/>
    </xf>
    <xf numFmtId="1" fontId="3" fillId="2" borderId="0" xfId="0" applyNumberFormat="1"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0" fontId="4" fillId="3" borderId="28"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xf>
    <xf numFmtId="1" fontId="4" fillId="0" borderId="81" xfId="0" applyNumberFormat="1" applyFont="1" applyBorder="1" applyAlignment="1">
      <alignment horizontal="center" vertical="center" wrapText="1"/>
    </xf>
    <xf numFmtId="1" fontId="4" fillId="0" borderId="82" xfId="0" applyNumberFormat="1" applyFont="1" applyBorder="1" applyAlignment="1">
      <alignment horizontal="center" vertical="center" wrapText="1"/>
    </xf>
    <xf numFmtId="0" fontId="4" fillId="5" borderId="31"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xf>
    <xf numFmtId="0" fontId="4" fillId="4" borderId="7"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3" fillId="0" borderId="0" xfId="0" applyFont="1" applyFill="1" applyBorder="1" applyAlignment="1">
      <alignment horizontal="center" vertical="center"/>
    </xf>
    <xf numFmtId="180" fontId="3" fillId="2" borderId="0" xfId="0" applyNumberFormat="1" applyFont="1" applyFill="1" applyBorder="1" applyAlignment="1">
      <alignment horizontal="center" vertical="center"/>
    </xf>
    <xf numFmtId="0" fontId="4" fillId="4" borderId="24"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26"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5" borderId="34" xfId="0" applyFont="1" applyFill="1" applyBorder="1" applyAlignment="1" applyProtection="1">
      <alignment horizontal="center" vertical="center"/>
      <protection locked="0"/>
    </xf>
    <xf numFmtId="0" fontId="4" fillId="0" borderId="0" xfId="0" applyFont="1" applyAlignment="1">
      <alignment horizontal="right"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4" borderId="44"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48" xfId="0" applyFont="1" applyFill="1" applyBorder="1" applyAlignment="1" applyProtection="1">
      <alignment horizontal="left" vertical="center" wrapText="1"/>
      <protection locked="0"/>
    </xf>
    <xf numFmtId="0" fontId="4" fillId="4" borderId="88" xfId="0" applyFont="1" applyFill="1" applyBorder="1" applyAlignment="1" applyProtection="1">
      <alignment horizontal="left" vertical="center" wrapText="1"/>
      <protection locked="0"/>
    </xf>
    <xf numFmtId="0" fontId="4" fillId="4" borderId="46" xfId="0" applyFont="1" applyFill="1" applyBorder="1" applyAlignment="1" applyProtection="1">
      <alignment horizontal="left" vertical="center" wrapText="1"/>
      <protection locked="0"/>
    </xf>
    <xf numFmtId="0" fontId="3"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1" fillId="6" borderId="0" xfId="1" applyFill="1">
      <alignment vertical="center"/>
    </xf>
    <xf numFmtId="0" fontId="14" fillId="6" borderId="0" xfId="1" applyFont="1" applyFill="1">
      <alignment vertical="center"/>
    </xf>
    <xf numFmtId="0" fontId="15" fillId="6" borderId="0" xfId="2" applyFont="1" applyFill="1">
      <alignment vertical="center"/>
    </xf>
    <xf numFmtId="0" fontId="16" fillId="6" borderId="0" xfId="2" applyFont="1" applyFill="1">
      <alignment vertical="center"/>
    </xf>
    <xf numFmtId="0" fontId="17" fillId="6" borderId="0" xfId="2" applyFont="1" applyFill="1">
      <alignment vertical="center"/>
    </xf>
    <xf numFmtId="0" fontId="17" fillId="6" borderId="0" xfId="3" applyFont="1" applyFill="1" applyBorder="1" applyAlignment="1">
      <alignment vertical="center"/>
    </xf>
    <xf numFmtId="0" fontId="18" fillId="6" borderId="0" xfId="3" applyFont="1" applyFill="1" applyBorder="1" applyAlignment="1">
      <alignment horizontal="right" vertical="center"/>
    </xf>
    <xf numFmtId="0" fontId="18" fillId="6" borderId="0" xfId="1" applyFont="1" applyFill="1">
      <alignment vertical="center"/>
    </xf>
    <xf numFmtId="0" fontId="19" fillId="6" borderId="0" xfId="1" applyFont="1" applyFill="1">
      <alignment vertical="center"/>
    </xf>
    <xf numFmtId="0" fontId="20" fillId="6" borderId="0" xfId="2" applyFont="1" applyFill="1" applyAlignment="1">
      <alignment horizontal="center" vertical="center"/>
    </xf>
    <xf numFmtId="0" fontId="20" fillId="6" borderId="0" xfId="2" applyFont="1" applyFill="1" applyAlignment="1">
      <alignment horizontal="left" vertical="center"/>
    </xf>
    <xf numFmtId="0" fontId="18" fillId="6" borderId="28" xfId="3" applyFont="1" applyFill="1" applyBorder="1" applyAlignment="1">
      <alignment horizontal="center" vertical="center"/>
    </xf>
    <xf numFmtId="0" fontId="18" fillId="6" borderId="89" xfId="3" applyFont="1" applyFill="1" applyBorder="1" applyAlignment="1">
      <alignment horizontal="center" vertical="center" textRotation="255"/>
    </xf>
    <xf numFmtId="0" fontId="18" fillId="6" borderId="90" xfId="3" applyFont="1" applyFill="1" applyBorder="1" applyAlignment="1">
      <alignment horizontal="center" vertical="center" textRotation="255"/>
    </xf>
    <xf numFmtId="0" fontId="18" fillId="6" borderId="91" xfId="3" applyFont="1" applyFill="1" applyBorder="1" applyAlignment="1">
      <alignment horizontal="center" vertical="center" textRotation="255"/>
    </xf>
    <xf numFmtId="0" fontId="18" fillId="6" borderId="26" xfId="1" applyFont="1" applyFill="1" applyBorder="1" applyAlignment="1">
      <alignment horizontal="left" vertical="center"/>
    </xf>
    <xf numFmtId="0" fontId="18" fillId="6" borderId="0" xfId="1" applyFont="1" applyFill="1" applyAlignment="1">
      <alignment horizontal="left" vertical="center" shrinkToFit="1"/>
    </xf>
    <xf numFmtId="0" fontId="18" fillId="6" borderId="0" xfId="1" applyFont="1" applyFill="1" applyAlignment="1">
      <alignment horizontal="left" vertical="center"/>
    </xf>
    <xf numFmtId="0" fontId="18" fillId="6" borderId="28" xfId="1" applyFont="1" applyFill="1" applyBorder="1" applyAlignment="1">
      <alignment horizontal="distributed" vertical="center" indent="1"/>
    </xf>
    <xf numFmtId="0" fontId="18" fillId="6" borderId="92" xfId="1" applyFont="1" applyFill="1" applyBorder="1" applyAlignment="1">
      <alignment horizontal="distributed" vertical="center" indent="1"/>
    </xf>
    <xf numFmtId="0" fontId="18" fillId="6" borderId="93" xfId="1" applyFont="1" applyFill="1" applyBorder="1" applyAlignment="1">
      <alignment horizontal="center" vertical="center"/>
    </xf>
    <xf numFmtId="0" fontId="18" fillId="6" borderId="0" xfId="1" applyFont="1" applyFill="1" applyAlignment="1">
      <alignment horizontal="justify" vertical="center"/>
    </xf>
    <xf numFmtId="0" fontId="20" fillId="6" borderId="0" xfId="2" applyFont="1" applyFill="1">
      <alignment vertical="center"/>
    </xf>
    <xf numFmtId="0" fontId="18" fillId="6" borderId="31" xfId="3" applyFont="1" applyFill="1" applyBorder="1" applyAlignment="1">
      <alignment horizontal="center" vertical="center"/>
    </xf>
    <xf numFmtId="0" fontId="18" fillId="6" borderId="31" xfId="1" applyFont="1" applyFill="1" applyBorder="1" applyAlignment="1">
      <alignment horizontal="distributed" vertical="center" indent="1"/>
    </xf>
    <xf numFmtId="0" fontId="18" fillId="6" borderId="94" xfId="1" applyFont="1" applyFill="1" applyBorder="1" applyAlignment="1">
      <alignment horizontal="distributed" vertical="center" indent="1"/>
    </xf>
    <xf numFmtId="0" fontId="18" fillId="6" borderId="95" xfId="1" applyFont="1" applyFill="1" applyBorder="1" applyAlignment="1">
      <alignment horizontal="center" vertical="center"/>
    </xf>
    <xf numFmtId="0" fontId="17" fillId="6" borderId="0" xfId="2" applyFont="1" applyFill="1" applyAlignment="1">
      <alignment horizontal="left" vertical="center"/>
    </xf>
    <xf numFmtId="0" fontId="18" fillId="6" borderId="34" xfId="3" applyFont="1" applyFill="1" applyBorder="1" applyAlignment="1">
      <alignment horizontal="center" vertical="center"/>
    </xf>
    <xf numFmtId="0" fontId="21" fillId="6" borderId="0" xfId="1" applyFont="1" applyFill="1" applyBorder="1" applyAlignment="1">
      <alignment horizontal="left" vertical="center"/>
    </xf>
    <xf numFmtId="181" fontId="18" fillId="6" borderId="28" xfId="3" applyNumberFormat="1" applyFont="1" applyFill="1" applyBorder="1" applyAlignment="1">
      <alignment horizontal="right" vertical="center"/>
    </xf>
    <xf numFmtId="181" fontId="18" fillId="6" borderId="31" xfId="3" applyNumberFormat="1" applyFont="1" applyFill="1" applyBorder="1" applyAlignment="1">
      <alignment horizontal="right" vertical="center"/>
    </xf>
    <xf numFmtId="181" fontId="18" fillId="6" borderId="34" xfId="3" applyNumberFormat="1" applyFont="1" applyFill="1" applyBorder="1" applyAlignment="1">
      <alignment horizontal="right" vertical="center"/>
    </xf>
    <xf numFmtId="0" fontId="18" fillId="6" borderId="34" xfId="1" applyFont="1" applyFill="1" applyBorder="1" applyAlignment="1">
      <alignment horizontal="distributed" vertical="center" indent="1"/>
    </xf>
    <xf numFmtId="0" fontId="18" fillId="6" borderId="96" xfId="1" applyFont="1" applyFill="1" applyBorder="1" applyAlignment="1">
      <alignment horizontal="distributed" vertical="center" indent="1"/>
    </xf>
    <xf numFmtId="0" fontId="18" fillId="6" borderId="97" xfId="1" applyFont="1" applyFill="1" applyBorder="1" applyAlignment="1">
      <alignment horizontal="center" vertical="center"/>
    </xf>
    <xf numFmtId="181" fontId="18" fillId="6" borderId="23" xfId="3" applyNumberFormat="1" applyFont="1" applyFill="1" applyBorder="1" applyAlignment="1">
      <alignment horizontal="right" vertical="center"/>
    </xf>
    <xf numFmtId="182" fontId="18" fillId="6" borderId="28" xfId="1" applyNumberFormat="1" applyFont="1" applyFill="1" applyBorder="1" applyAlignment="1">
      <alignment horizontal="center" vertical="center"/>
    </xf>
    <xf numFmtId="182" fontId="18" fillId="6" borderId="92" xfId="1" applyNumberFormat="1" applyFont="1" applyFill="1" applyBorder="1" applyAlignment="1">
      <alignment horizontal="center" vertical="center"/>
    </xf>
    <xf numFmtId="182" fontId="18" fillId="7" borderId="93" xfId="1" applyNumberFormat="1" applyFont="1" applyFill="1" applyBorder="1" applyAlignment="1">
      <alignment horizontal="center" vertical="center"/>
    </xf>
    <xf numFmtId="0" fontId="17" fillId="6" borderId="0" xfId="2" applyFont="1" applyFill="1" applyBorder="1" applyAlignment="1">
      <alignment horizontal="center" vertical="center"/>
    </xf>
    <xf numFmtId="182" fontId="18" fillId="6" borderId="31" xfId="1" applyNumberFormat="1" applyFont="1" applyFill="1" applyBorder="1" applyAlignment="1">
      <alignment horizontal="center" vertical="center"/>
    </xf>
    <xf numFmtId="182" fontId="18" fillId="6" borderId="94" xfId="1" applyNumberFormat="1" applyFont="1" applyFill="1" applyBorder="1" applyAlignment="1">
      <alignment horizontal="center" vertical="center"/>
    </xf>
    <xf numFmtId="182" fontId="18" fillId="7" borderId="95" xfId="1" applyNumberFormat="1" applyFont="1" applyFill="1" applyBorder="1" applyAlignment="1">
      <alignment horizontal="center" vertical="center"/>
    </xf>
    <xf numFmtId="0" fontId="19" fillId="6" borderId="0" xfId="2" applyFont="1" applyFill="1" applyAlignment="1">
      <alignment horizontal="center" vertical="center"/>
    </xf>
    <xf numFmtId="0" fontId="19" fillId="6" borderId="0" xfId="2" applyFont="1" applyFill="1" applyAlignment="1">
      <alignment horizontal="left" vertical="center"/>
    </xf>
    <xf numFmtId="0" fontId="22" fillId="6" borderId="0" xfId="2" applyFont="1" applyFill="1" applyAlignment="1">
      <alignment horizontal="left" vertical="center"/>
    </xf>
    <xf numFmtId="182" fontId="18" fillId="6" borderId="34" xfId="1" applyNumberFormat="1" applyFont="1" applyFill="1" applyBorder="1" applyAlignment="1">
      <alignment horizontal="center" vertical="center"/>
    </xf>
    <xf numFmtId="182" fontId="18" fillId="6" borderId="96" xfId="1" applyNumberFormat="1" applyFont="1" applyFill="1" applyBorder="1" applyAlignment="1">
      <alignment horizontal="center" vertical="center"/>
    </xf>
    <xf numFmtId="182" fontId="18" fillId="7" borderId="97" xfId="1" applyNumberFormat="1" applyFont="1" applyFill="1" applyBorder="1" applyAlignment="1">
      <alignment horizontal="center" vertical="center"/>
    </xf>
    <xf numFmtId="182" fontId="18" fillId="6" borderId="0" xfId="1" applyNumberFormat="1" applyFont="1" applyFill="1" applyBorder="1">
      <alignment vertical="center"/>
    </xf>
    <xf numFmtId="0" fontId="23" fillId="6" borderId="0" xfId="1" applyFont="1" applyFill="1" applyBorder="1">
      <alignment vertical="center"/>
    </xf>
    <xf numFmtId="0" fontId="17" fillId="6" borderId="98" xfId="2" applyFont="1" applyFill="1" applyBorder="1" applyAlignment="1">
      <alignment horizontal="center" vertical="center"/>
    </xf>
    <xf numFmtId="0" fontId="17" fillId="6" borderId="99" xfId="2" applyFont="1" applyFill="1" applyBorder="1" applyAlignment="1">
      <alignment horizontal="center" vertical="center"/>
    </xf>
    <xf numFmtId="0" fontId="17" fillId="6" borderId="100" xfId="2" applyFont="1" applyFill="1" applyBorder="1" applyAlignment="1">
      <alignment horizontal="center" vertical="center"/>
    </xf>
    <xf numFmtId="0" fontId="1" fillId="6" borderId="98" xfId="2" applyFill="1" applyBorder="1">
      <alignment vertical="center"/>
    </xf>
    <xf numFmtId="0" fontId="1" fillId="6" borderId="99" xfId="2" applyFill="1" applyBorder="1">
      <alignment vertical="center"/>
    </xf>
    <xf numFmtId="0" fontId="14" fillId="6" borderId="28" xfId="1" applyFont="1" applyFill="1" applyBorder="1" applyAlignment="1">
      <alignment horizontal="center" vertical="center"/>
    </xf>
    <xf numFmtId="181" fontId="17" fillId="7" borderId="28" xfId="3" applyNumberFormat="1" applyFont="1" applyFill="1" applyBorder="1" applyAlignment="1">
      <alignment horizontal="right" vertical="center"/>
    </xf>
    <xf numFmtId="0" fontId="14" fillId="6" borderId="31" xfId="1" applyFont="1" applyFill="1" applyBorder="1" applyAlignment="1">
      <alignment horizontal="center" vertical="center"/>
    </xf>
    <xf numFmtId="181" fontId="17" fillId="7" borderId="31" xfId="3" applyNumberFormat="1" applyFont="1" applyFill="1" applyBorder="1" applyAlignment="1">
      <alignment horizontal="right" vertical="center"/>
    </xf>
    <xf numFmtId="0" fontId="14" fillId="6" borderId="34" xfId="1" applyFont="1" applyFill="1" applyBorder="1" applyAlignment="1">
      <alignment horizontal="center" vertical="center"/>
    </xf>
    <xf numFmtId="181" fontId="17" fillId="7" borderId="34" xfId="3" applyNumberFormat="1" applyFont="1" applyFill="1" applyBorder="1" applyAlignment="1">
      <alignment horizontal="right" vertical="center"/>
    </xf>
    <xf numFmtId="183" fontId="1" fillId="7" borderId="28" xfId="1" applyNumberFormat="1" applyFill="1" applyBorder="1" applyAlignment="1">
      <alignment horizontal="right" vertical="center"/>
    </xf>
    <xf numFmtId="183" fontId="1" fillId="7" borderId="31" xfId="1" applyNumberFormat="1" applyFill="1" applyBorder="1" applyAlignment="1">
      <alignment horizontal="right" vertical="center"/>
    </xf>
    <xf numFmtId="0" fontId="1" fillId="7" borderId="31" xfId="1" applyFill="1" applyBorder="1" applyAlignment="1">
      <alignment horizontal="center" vertical="center"/>
    </xf>
    <xf numFmtId="0" fontId="1" fillId="7" borderId="31" xfId="1" applyFill="1" applyBorder="1" applyAlignment="1">
      <alignment horizontal="distributed" vertical="center" indent="1"/>
    </xf>
    <xf numFmtId="0" fontId="1" fillId="6" borderId="100" xfId="2" applyFill="1" applyBorder="1">
      <alignment vertical="center"/>
    </xf>
    <xf numFmtId="0" fontId="1" fillId="6" borderId="101" xfId="2" applyFill="1" applyBorder="1">
      <alignment vertical="center"/>
    </xf>
    <xf numFmtId="0" fontId="22" fillId="6" borderId="0" xfId="2" applyFont="1" applyFill="1" applyAlignment="1">
      <alignment horizontal="right" vertical="center"/>
    </xf>
    <xf numFmtId="0" fontId="1" fillId="7" borderId="34" xfId="1" applyFill="1" applyBorder="1" applyAlignment="1">
      <alignment horizontal="center" vertical="center"/>
    </xf>
    <xf numFmtId="0" fontId="1" fillId="7" borderId="34" xfId="1" applyFill="1" applyBorder="1" applyAlignment="1">
      <alignment horizontal="distributed" vertical="center" indent="1"/>
    </xf>
    <xf numFmtId="0" fontId="0" fillId="2" borderId="0" xfId="0" applyFill="1">
      <alignment vertical="center"/>
    </xf>
    <xf numFmtId="0" fontId="3" fillId="2" borderId="0" xfId="0" applyFont="1" applyFill="1">
      <alignment vertical="center"/>
    </xf>
    <xf numFmtId="0" fontId="3" fillId="2" borderId="0" xfId="0" applyFont="1" applyFill="1" applyAlignment="1">
      <alignment vertical="center"/>
    </xf>
    <xf numFmtId="0" fontId="24" fillId="2" borderId="0" xfId="0" applyFont="1" applyFill="1" applyAlignment="1">
      <alignment horizontal="left" vertical="center"/>
    </xf>
    <xf numFmtId="0" fontId="3" fillId="4" borderId="23" xfId="0" applyFont="1" applyFill="1" applyBorder="1" applyAlignment="1">
      <alignment horizontal="left" vertical="center"/>
    </xf>
    <xf numFmtId="0" fontId="3" fillId="3" borderId="23" xfId="0" applyFont="1" applyFill="1" applyBorder="1" applyAlignment="1">
      <alignment horizontal="left" vertical="center"/>
    </xf>
    <xf numFmtId="0" fontId="25" fillId="2" borderId="0" xfId="0" applyFont="1" applyFill="1" applyAlignment="1">
      <alignment horizontal="left" vertical="center"/>
    </xf>
    <xf numFmtId="0" fontId="3" fillId="2" borderId="0" xfId="0" applyFont="1" applyFill="1" applyAlignment="1">
      <alignment horizontal="left" vertical="center"/>
    </xf>
    <xf numFmtId="0" fontId="26" fillId="2" borderId="0" xfId="0" applyFont="1" applyFill="1" applyAlignment="1">
      <alignment vertical="center"/>
    </xf>
    <xf numFmtId="0" fontId="27" fillId="2" borderId="0" xfId="0" applyFont="1" applyFill="1" applyAlignment="1">
      <alignment horizontal="left" vertical="center"/>
    </xf>
    <xf numFmtId="0" fontId="27" fillId="0" borderId="0" xfId="0" applyFont="1" applyAlignment="1">
      <alignment horizontal="left" vertical="center"/>
    </xf>
    <xf numFmtId="0" fontId="3" fillId="2" borderId="23" xfId="0" applyFont="1" applyFill="1" applyBorder="1" applyAlignment="1">
      <alignment horizontal="center" vertical="center"/>
    </xf>
    <xf numFmtId="0" fontId="28" fillId="2" borderId="0" xfId="0" applyFont="1" applyFill="1" applyAlignment="1">
      <alignment horizontal="left" vertical="center"/>
    </xf>
    <xf numFmtId="0" fontId="3" fillId="2" borderId="23" xfId="0" applyFont="1" applyFill="1" applyBorder="1" applyAlignment="1">
      <alignment horizontal="left" vertical="center"/>
    </xf>
    <xf numFmtId="0" fontId="3" fillId="2" borderId="0" xfId="0" applyFont="1" applyFill="1" applyBorder="1" applyAlignment="1">
      <alignment horizontal="left" vertical="center"/>
    </xf>
    <xf numFmtId="0" fontId="28" fillId="2" borderId="0" xfId="0" applyFont="1" applyFill="1" applyBorder="1">
      <alignment vertical="center"/>
    </xf>
    <xf numFmtId="0" fontId="3" fillId="2" borderId="0" xfId="0" applyFont="1" applyFill="1" applyAlignment="1">
      <alignment vertical="center" wrapText="1"/>
    </xf>
    <xf numFmtId="0" fontId="3" fillId="2" borderId="0" xfId="0" applyFont="1" applyFill="1" applyBorder="1" applyAlignment="1">
      <alignment horizontal="left" vertical="center" indent="1"/>
    </xf>
    <xf numFmtId="0" fontId="28" fillId="2" borderId="0" xfId="0" applyFont="1" applyFill="1">
      <alignment vertical="center"/>
    </xf>
    <xf numFmtId="0" fontId="28" fillId="2" borderId="0" xfId="0" applyFont="1" applyFill="1" applyBorder="1" applyAlignment="1">
      <alignment vertical="center"/>
    </xf>
    <xf numFmtId="0" fontId="28" fillId="2" borderId="0" xfId="0" applyFont="1" applyFill="1" applyBorder="1" applyAlignment="1">
      <alignment vertical="center" shrinkToFit="1"/>
    </xf>
    <xf numFmtId="0" fontId="3" fillId="2" borderId="0" xfId="0" applyFont="1" applyFill="1" applyBorder="1">
      <alignment vertical="center"/>
    </xf>
    <xf numFmtId="0" fontId="3" fillId="2" borderId="23" xfId="0" applyFont="1" applyFill="1" applyBorder="1" applyAlignment="1">
      <alignment horizontal="right" vertical="center"/>
    </xf>
    <xf numFmtId="0" fontId="0" fillId="2" borderId="102" xfId="0" applyFill="1" applyBorder="1" applyAlignment="1">
      <alignment horizontal="center" vertical="center"/>
    </xf>
    <xf numFmtId="0" fontId="0" fillId="2" borderId="103" xfId="0" applyFill="1" applyBorder="1" applyAlignment="1">
      <alignment horizontal="center" vertical="center"/>
    </xf>
    <xf numFmtId="0" fontId="0" fillId="2" borderId="104" xfId="0" applyFill="1" applyBorder="1" applyAlignment="1">
      <alignment horizontal="center" vertical="center"/>
    </xf>
    <xf numFmtId="0" fontId="0" fillId="2" borderId="6" xfId="0" applyFill="1" applyBorder="1" applyAlignment="1">
      <alignment horizontal="center" vertical="center"/>
    </xf>
    <xf numFmtId="0" fontId="3" fillId="2" borderId="23" xfId="0" applyFont="1" applyFill="1" applyBorder="1" applyAlignment="1">
      <alignment vertical="center" shrinkToFit="1"/>
    </xf>
    <xf numFmtId="0" fontId="29" fillId="2" borderId="105" xfId="0" applyFont="1" applyFill="1" applyBorder="1" applyAlignment="1">
      <alignment horizontal="center" vertical="center"/>
    </xf>
    <xf numFmtId="0" fontId="30" fillId="2" borderId="33" xfId="0" applyFont="1" applyFill="1" applyBorder="1" applyAlignment="1">
      <alignment vertical="center" shrinkToFit="1"/>
    </xf>
    <xf numFmtId="0" fontId="30" fillId="2" borderId="23" xfId="0" applyFont="1" applyFill="1" applyBorder="1" applyAlignment="1">
      <alignment vertical="center" shrinkToFit="1"/>
    </xf>
    <xf numFmtId="0" fontId="30" fillId="2" borderId="70" xfId="0" applyFont="1" applyFill="1" applyBorder="1">
      <alignment vertical="center"/>
    </xf>
    <xf numFmtId="0" fontId="29" fillId="2" borderId="106" xfId="0" applyFont="1" applyFill="1" applyBorder="1" applyAlignment="1">
      <alignment horizontal="center" vertical="center"/>
    </xf>
    <xf numFmtId="0" fontId="30" fillId="2" borderId="107" xfId="0" applyFont="1" applyFill="1" applyBorder="1" applyAlignment="1">
      <alignment vertical="center" shrinkToFit="1"/>
    </xf>
    <xf numFmtId="0" fontId="30" fillId="2" borderId="56" xfId="0" applyFont="1" applyFill="1" applyBorder="1" applyAlignment="1">
      <alignment vertical="center" shrinkToFit="1"/>
    </xf>
    <xf numFmtId="0" fontId="30" fillId="2" borderId="106" xfId="0" applyFont="1" applyFill="1" applyBorder="1" applyAlignment="1">
      <alignment horizontal="center" vertical="center"/>
    </xf>
    <xf numFmtId="0" fontId="30" fillId="2" borderId="107" xfId="0" applyFont="1" applyFill="1" applyBorder="1">
      <alignment vertical="center"/>
    </xf>
    <xf numFmtId="0" fontId="30" fillId="2" borderId="23" xfId="0" applyFont="1" applyFill="1" applyBorder="1">
      <alignment vertical="center"/>
    </xf>
    <xf numFmtId="0" fontId="30" fillId="2" borderId="56" xfId="0" applyFont="1" applyFill="1" applyBorder="1">
      <alignment vertical="center"/>
    </xf>
    <xf numFmtId="0" fontId="30" fillId="2" borderId="108" xfId="0" applyFont="1" applyFill="1" applyBorder="1" applyAlignment="1">
      <alignment horizontal="center" vertical="center"/>
    </xf>
    <xf numFmtId="0" fontId="30" fillId="2" borderId="109" xfId="0" applyFont="1" applyFill="1" applyBorder="1">
      <alignment vertical="center"/>
    </xf>
    <xf numFmtId="0" fontId="30" fillId="2" borderId="62" xfId="0" applyFont="1" applyFill="1" applyBorder="1">
      <alignment vertical="center"/>
    </xf>
    <xf numFmtId="0" fontId="30" fillId="2" borderId="63" xfId="0" applyFont="1" applyFill="1" applyBorder="1">
      <alignment vertical="center"/>
    </xf>
  </cellXfs>
  <cellStyles count="4">
    <cellStyle name="標準" xfId="0" builtinId="0"/>
    <cellStyle name="標準_1221115581465" xfId="1"/>
    <cellStyle name="標準_勤務表" xfId="2"/>
    <cellStyle name="標準_勤務表（作成中）_01訪問介護 2" xfId="3"/>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8125" y="15897860"/>
          <a:ext cx="1258252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514350</xdr:colOff>
      <xdr:row>2</xdr:row>
      <xdr:rowOff>9525</xdr:rowOff>
    </xdr:from>
    <xdr:to xmlns:xdr="http://schemas.openxmlformats.org/drawingml/2006/spreadsheetDrawing">
      <xdr:col>5</xdr:col>
      <xdr:colOff>1086485</xdr:colOff>
      <xdr:row>6</xdr:row>
      <xdr:rowOff>85725</xdr:rowOff>
    </xdr:to>
    <xdr:sp macro="" textlink="">
      <xdr:nvSpPr>
        <xdr:cNvPr id="2" name="正方形/長方形 1"/>
        <xdr:cNvSpPr/>
      </xdr:nvSpPr>
      <xdr:spPr>
        <a:xfrm>
          <a:off x="4629150" y="485775"/>
          <a:ext cx="676338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O150"/>
  <sheetViews>
    <sheetView showGridLines="0" tabSelected="1" view="pageBreakPreview" zoomScale="75" zoomScaleNormal="55" zoomScaleSheetLayoutView="75" workbookViewId="0">
      <selection activeCell="I3" sqref="I3"/>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272</v>
      </c>
      <c r="D1" s="15"/>
      <c r="E1" s="15"/>
      <c r="F1" s="15"/>
      <c r="G1" s="15"/>
      <c r="H1" s="15"/>
      <c r="I1" s="15"/>
      <c r="J1" s="15"/>
      <c r="M1" s="63" t="s">
        <v>1</v>
      </c>
      <c r="P1" s="15"/>
      <c r="Q1" s="15"/>
      <c r="R1" s="15"/>
      <c r="S1" s="15"/>
      <c r="T1" s="15"/>
      <c r="U1" s="15"/>
      <c r="V1" s="15"/>
      <c r="W1" s="15"/>
      <c r="AS1" s="97" t="s">
        <v>23</v>
      </c>
      <c r="AT1" s="207" t="s">
        <v>144</v>
      </c>
      <c r="AU1" s="208"/>
      <c r="AV1" s="208"/>
      <c r="AW1" s="208"/>
      <c r="AX1" s="208"/>
      <c r="AY1" s="208"/>
      <c r="AZ1" s="208"/>
      <c r="BA1" s="208"/>
      <c r="BB1" s="208"/>
      <c r="BC1" s="208"/>
      <c r="BD1" s="208"/>
      <c r="BE1" s="208"/>
      <c r="BF1" s="208"/>
      <c r="BG1" s="208"/>
      <c r="BH1" s="208"/>
      <c r="BI1" s="208"/>
      <c r="BJ1" s="97" t="s">
        <v>12</v>
      </c>
    </row>
    <row r="2" spans="2:67" s="3" customFormat="1" ht="20.25" customHeight="1">
      <c r="J2" s="63"/>
      <c r="M2" s="63"/>
      <c r="N2" s="63"/>
      <c r="P2" s="97"/>
      <c r="Q2" s="97"/>
      <c r="R2" s="97"/>
      <c r="S2" s="97"/>
      <c r="T2" s="97"/>
      <c r="U2" s="97"/>
      <c r="V2" s="97"/>
      <c r="W2" s="97"/>
      <c r="AB2" s="97" t="s">
        <v>44</v>
      </c>
      <c r="AC2" s="177">
        <v>6</v>
      </c>
      <c r="AD2" s="177"/>
      <c r="AE2" s="97" t="s">
        <v>40</v>
      </c>
      <c r="AF2" s="193">
        <f>IF(AC2=0,"",YEAR(DATE(2018+AC2,1,1)))</f>
        <v>2024</v>
      </c>
      <c r="AG2" s="193"/>
      <c r="AH2" s="197" t="s">
        <v>36</v>
      </c>
      <c r="AI2" s="197" t="s">
        <v>9</v>
      </c>
      <c r="AJ2" s="177">
        <v>4</v>
      </c>
      <c r="AK2" s="177"/>
      <c r="AL2" s="197" t="s">
        <v>52</v>
      </c>
      <c r="AS2" s="97" t="s">
        <v>57</v>
      </c>
      <c r="AT2" s="177" t="s">
        <v>194</v>
      </c>
      <c r="AU2" s="177"/>
      <c r="AV2" s="177"/>
      <c r="AW2" s="177"/>
      <c r="AX2" s="177"/>
      <c r="AY2" s="177"/>
      <c r="AZ2" s="177"/>
      <c r="BA2" s="177"/>
      <c r="BB2" s="177"/>
      <c r="BC2" s="177"/>
      <c r="BD2" s="177"/>
      <c r="BE2" s="177"/>
      <c r="BF2" s="177"/>
      <c r="BG2" s="177"/>
      <c r="BH2" s="177"/>
      <c r="BI2" s="177"/>
      <c r="BJ2" s="97" t="s">
        <v>12</v>
      </c>
      <c r="BK2" s="97"/>
      <c r="BL2" s="97"/>
      <c r="BM2" s="97"/>
    </row>
    <row r="3" spans="2:67" s="3" customFormat="1" ht="20.25" customHeight="1">
      <c r="J3" s="63"/>
      <c r="M3" s="63"/>
      <c r="O3" s="97"/>
      <c r="P3" s="97"/>
      <c r="Q3" s="97"/>
      <c r="R3" s="97"/>
      <c r="S3" s="97"/>
      <c r="T3" s="97"/>
      <c r="U3" s="97"/>
      <c r="AC3" s="178"/>
      <c r="AD3" s="178"/>
      <c r="AE3" s="191"/>
      <c r="AF3" s="194"/>
      <c r="AG3" s="191"/>
      <c r="BD3" s="233" t="s">
        <v>45</v>
      </c>
      <c r="BE3" s="244" t="s">
        <v>100</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49</v>
      </c>
      <c r="BE4" s="244" t="s">
        <v>216</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223</v>
      </c>
      <c r="AP6" s="200"/>
      <c r="AQ6" s="200"/>
      <c r="AR6" s="200"/>
      <c r="AS6" s="2"/>
      <c r="AT6" s="2"/>
      <c r="AU6" s="2"/>
      <c r="AW6" s="206"/>
      <c r="AX6" s="206"/>
      <c r="AY6" s="62"/>
      <c r="AZ6" s="2"/>
      <c r="BA6" s="212">
        <v>40</v>
      </c>
      <c r="BB6" s="215"/>
      <c r="BC6" s="62" t="s">
        <v>48</v>
      </c>
      <c r="BD6" s="2"/>
      <c r="BE6" s="212">
        <v>160</v>
      </c>
      <c r="BF6" s="215"/>
      <c r="BG6" s="62" t="s">
        <v>54</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55</v>
      </c>
      <c r="BC8" s="200"/>
      <c r="BD8" s="200"/>
      <c r="BE8" s="245">
        <f>DAY(EOMONTH(DATE(AF2,AJ2,1),0))</f>
        <v>30</v>
      </c>
      <c r="BF8" s="249"/>
      <c r="BG8" s="200" t="s">
        <v>30</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252</v>
      </c>
      <c r="AT10" s="16"/>
      <c r="AU10" s="16"/>
      <c r="AV10" s="210"/>
      <c r="AW10" s="200"/>
      <c r="AX10" s="211"/>
      <c r="AY10" s="211"/>
      <c r="AZ10" s="211"/>
      <c r="BA10" s="200"/>
      <c r="BB10" s="200"/>
      <c r="BC10" s="224" t="s">
        <v>227</v>
      </c>
      <c r="BD10" s="200"/>
      <c r="BE10" s="212">
        <v>36</v>
      </c>
      <c r="BF10" s="215"/>
      <c r="BG10" s="62" t="s">
        <v>253</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42</v>
      </c>
      <c r="C12" s="20" t="s">
        <v>232</v>
      </c>
      <c r="D12" s="31"/>
      <c r="E12" s="39"/>
      <c r="F12" s="31"/>
      <c r="G12" s="39"/>
      <c r="H12" s="31"/>
      <c r="I12" s="52" t="s">
        <v>168</v>
      </c>
      <c r="J12" s="66"/>
      <c r="K12" s="39" t="s">
        <v>233</v>
      </c>
      <c r="L12" s="88"/>
      <c r="M12" s="88"/>
      <c r="N12" s="31"/>
      <c r="O12" s="39" t="s">
        <v>234</v>
      </c>
      <c r="P12" s="88"/>
      <c r="Q12" s="88"/>
      <c r="R12" s="88"/>
      <c r="S12" s="31"/>
      <c r="T12" s="119"/>
      <c r="U12" s="119"/>
      <c r="V12" s="139"/>
      <c r="W12" s="152" t="s">
        <v>238</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IF(BE3="４週","(9)1～4週目の勤務時間数合計","(9)1か月の勤務時間数　合計")</f>
        <v>(9)1～4週目の勤務時間数合計</v>
      </c>
      <c r="BC12" s="225"/>
      <c r="BD12" s="234" t="s">
        <v>235</v>
      </c>
      <c r="BE12" s="225"/>
      <c r="BF12" s="20" t="s">
        <v>236</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16</v>
      </c>
      <c r="X13" s="153"/>
      <c r="Y13" s="153"/>
      <c r="Z13" s="153"/>
      <c r="AA13" s="153"/>
      <c r="AB13" s="153"/>
      <c r="AC13" s="181"/>
      <c r="AD13" s="188" t="s">
        <v>29</v>
      </c>
      <c r="AE13" s="153"/>
      <c r="AF13" s="153"/>
      <c r="AG13" s="153"/>
      <c r="AH13" s="153"/>
      <c r="AI13" s="153"/>
      <c r="AJ13" s="181"/>
      <c r="AK13" s="188" t="s">
        <v>31</v>
      </c>
      <c r="AL13" s="153"/>
      <c r="AM13" s="153"/>
      <c r="AN13" s="153"/>
      <c r="AO13" s="153"/>
      <c r="AP13" s="153"/>
      <c r="AQ13" s="181"/>
      <c r="AR13" s="188" t="s">
        <v>5</v>
      </c>
      <c r="AS13" s="153"/>
      <c r="AT13" s="153"/>
      <c r="AU13" s="153"/>
      <c r="AV13" s="153"/>
      <c r="AW13" s="153"/>
      <c r="AX13" s="181"/>
      <c r="AY13" s="188" t="s">
        <v>34</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t="s">
        <v>99</v>
      </c>
      <c r="D17" s="34"/>
      <c r="E17" s="42"/>
      <c r="F17" s="47"/>
      <c r="G17" s="42"/>
      <c r="H17" s="47"/>
      <c r="I17" s="55" t="s">
        <v>21</v>
      </c>
      <c r="J17" s="69"/>
      <c r="K17" s="75" t="s">
        <v>125</v>
      </c>
      <c r="L17" s="91"/>
      <c r="M17" s="91"/>
      <c r="N17" s="34"/>
      <c r="O17" s="99" t="s">
        <v>124</v>
      </c>
      <c r="P17" s="104"/>
      <c r="Q17" s="104"/>
      <c r="R17" s="104"/>
      <c r="S17" s="115"/>
      <c r="T17" s="122" t="s">
        <v>39</v>
      </c>
      <c r="U17" s="130"/>
      <c r="V17" s="142"/>
      <c r="W17" s="156" t="s">
        <v>43</v>
      </c>
      <c r="X17" s="168" t="s">
        <v>43</v>
      </c>
      <c r="Y17" s="168" t="s">
        <v>43</v>
      </c>
      <c r="Z17" s="168"/>
      <c r="AA17" s="168"/>
      <c r="AB17" s="168" t="s">
        <v>43</v>
      </c>
      <c r="AC17" s="184" t="s">
        <v>43</v>
      </c>
      <c r="AD17" s="156" t="s">
        <v>43</v>
      </c>
      <c r="AE17" s="168" t="s">
        <v>43</v>
      </c>
      <c r="AF17" s="168" t="s">
        <v>43</v>
      </c>
      <c r="AG17" s="168"/>
      <c r="AH17" s="168"/>
      <c r="AI17" s="168" t="s">
        <v>43</v>
      </c>
      <c r="AJ17" s="184" t="s">
        <v>43</v>
      </c>
      <c r="AK17" s="156" t="s">
        <v>43</v>
      </c>
      <c r="AL17" s="168" t="s">
        <v>43</v>
      </c>
      <c r="AM17" s="168" t="s">
        <v>43</v>
      </c>
      <c r="AN17" s="168"/>
      <c r="AO17" s="168"/>
      <c r="AP17" s="168" t="s">
        <v>43</v>
      </c>
      <c r="AQ17" s="184" t="s">
        <v>43</v>
      </c>
      <c r="AR17" s="156" t="s">
        <v>43</v>
      </c>
      <c r="AS17" s="168" t="s">
        <v>43</v>
      </c>
      <c r="AT17" s="168" t="s">
        <v>43</v>
      </c>
      <c r="AU17" s="168"/>
      <c r="AV17" s="168"/>
      <c r="AW17" s="168" t="s">
        <v>43</v>
      </c>
      <c r="AX17" s="184" t="s">
        <v>43</v>
      </c>
      <c r="AY17" s="156"/>
      <c r="AZ17" s="168"/>
      <c r="BA17" s="168"/>
      <c r="BB17" s="219"/>
      <c r="BC17" s="228"/>
      <c r="BD17" s="237"/>
      <c r="BE17" s="246"/>
      <c r="BF17" s="250"/>
      <c r="BG17" s="257"/>
      <c r="BH17" s="257"/>
      <c r="BI17" s="257"/>
      <c r="BJ17" s="267"/>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106</v>
      </c>
      <c r="U18" s="131"/>
      <c r="V18" s="143"/>
      <c r="W18" s="157">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85">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85">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85">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85">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20">
        <f>IF($BE$3="４週",SUM(W18:AX18),IF($BE$3="暦月",SUM(W18:BA18),""))</f>
        <v>160</v>
      </c>
      <c r="BC18" s="229"/>
      <c r="BD18" s="238">
        <f>IF($BE$3="４週",BB18/4,IF($BE$3="暦月",(BB18/($BE$8/7)),""))</f>
        <v>40</v>
      </c>
      <c r="BE18" s="229"/>
      <c r="BF18" s="251"/>
      <c r="BG18" s="258"/>
      <c r="BH18" s="258"/>
      <c r="BI18" s="258"/>
      <c r="BJ18" s="268"/>
    </row>
    <row r="19" spans="2:62" ht="20.25" customHeight="1">
      <c r="B19" s="11">
        <f>B17+1</f>
        <v>2</v>
      </c>
      <c r="C19" s="25" t="s">
        <v>136</v>
      </c>
      <c r="D19" s="36"/>
      <c r="E19" s="44"/>
      <c r="F19" s="49"/>
      <c r="G19" s="44"/>
      <c r="H19" s="49"/>
      <c r="I19" s="57" t="s">
        <v>21</v>
      </c>
      <c r="J19" s="71"/>
      <c r="K19" s="77" t="s">
        <v>142</v>
      </c>
      <c r="L19" s="93"/>
      <c r="M19" s="93"/>
      <c r="N19" s="36"/>
      <c r="O19" s="100" t="s">
        <v>172</v>
      </c>
      <c r="P19" s="105"/>
      <c r="Q19" s="105"/>
      <c r="R19" s="105"/>
      <c r="S19" s="116"/>
      <c r="T19" s="124" t="s">
        <v>39</v>
      </c>
      <c r="U19" s="132"/>
      <c r="V19" s="144"/>
      <c r="W19" s="158" t="s">
        <v>43</v>
      </c>
      <c r="X19" s="170" t="s">
        <v>43</v>
      </c>
      <c r="Y19" s="170"/>
      <c r="Z19" s="170"/>
      <c r="AA19" s="170" t="s">
        <v>43</v>
      </c>
      <c r="AB19" s="170" t="s">
        <v>43</v>
      </c>
      <c r="AC19" s="186" t="s">
        <v>43</v>
      </c>
      <c r="AD19" s="158" t="s">
        <v>43</v>
      </c>
      <c r="AE19" s="170" t="s">
        <v>43</v>
      </c>
      <c r="AF19" s="170"/>
      <c r="AG19" s="170" t="s">
        <v>43</v>
      </c>
      <c r="AH19" s="170" t="s">
        <v>43</v>
      </c>
      <c r="AI19" s="170" t="s">
        <v>43</v>
      </c>
      <c r="AJ19" s="186"/>
      <c r="AK19" s="158" t="s">
        <v>43</v>
      </c>
      <c r="AL19" s="170" t="s">
        <v>43</v>
      </c>
      <c r="AM19" s="170" t="s">
        <v>43</v>
      </c>
      <c r="AN19" s="170"/>
      <c r="AO19" s="170" t="s">
        <v>43</v>
      </c>
      <c r="AP19" s="170" t="s">
        <v>43</v>
      </c>
      <c r="AQ19" s="186"/>
      <c r="AR19" s="158" t="s">
        <v>43</v>
      </c>
      <c r="AS19" s="170" t="s">
        <v>43</v>
      </c>
      <c r="AT19" s="170"/>
      <c r="AU19" s="170"/>
      <c r="AV19" s="170" t="s">
        <v>43</v>
      </c>
      <c r="AW19" s="170" t="s">
        <v>43</v>
      </c>
      <c r="AX19" s="186" t="s">
        <v>43</v>
      </c>
      <c r="AY19" s="158"/>
      <c r="AZ19" s="170"/>
      <c r="BA19" s="213"/>
      <c r="BB19" s="221"/>
      <c r="BC19" s="230"/>
      <c r="BD19" s="239"/>
      <c r="BE19" s="247"/>
      <c r="BF19" s="252"/>
      <c r="BG19" s="259"/>
      <c r="BH19" s="259"/>
      <c r="BI19" s="259"/>
      <c r="BJ19" s="269"/>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106</v>
      </c>
      <c r="U20" s="131"/>
      <c r="V20" s="143"/>
      <c r="W20" s="157">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85">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85" t="str">
        <f>IF(AJ19="","",VLOOKUP(AJ19,'【記載例】シフト記号表（勤務時間帯）'!$C$6:$L$47,10,FALSE))</f>
        <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85" t="str">
        <f>IF(AQ19="","",VLOOKUP(AQ19,'【記載例】シフト記号表（勤務時間帯）'!$C$6:$L$47,10,FALSE))</f>
        <v/>
      </c>
      <c r="AR20" s="157">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85">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20">
        <f>IF($BE$3="４週",SUM(W20:AX20),IF($BE$3="暦月",SUM(W20:BA20),""))</f>
        <v>160</v>
      </c>
      <c r="BC20" s="229"/>
      <c r="BD20" s="238">
        <f>IF($BE$3="４週",BB20/4,IF($BE$3="暦月",(BB20/($BE$8/7)),""))</f>
        <v>40</v>
      </c>
      <c r="BE20" s="229"/>
      <c r="BF20" s="251"/>
      <c r="BG20" s="258"/>
      <c r="BH20" s="258"/>
      <c r="BI20" s="258"/>
      <c r="BJ20" s="268"/>
    </row>
    <row r="21" spans="2:62" ht="20.25" customHeight="1">
      <c r="B21" s="11">
        <f>B19+1</f>
        <v>3</v>
      </c>
      <c r="C21" s="25" t="s">
        <v>245</v>
      </c>
      <c r="D21" s="36"/>
      <c r="E21" s="43"/>
      <c r="F21" s="48"/>
      <c r="G21" s="43"/>
      <c r="H21" s="48"/>
      <c r="I21" s="57" t="s">
        <v>21</v>
      </c>
      <c r="J21" s="71"/>
      <c r="K21" s="77" t="s">
        <v>101</v>
      </c>
      <c r="L21" s="93"/>
      <c r="M21" s="93"/>
      <c r="N21" s="36"/>
      <c r="O21" s="100" t="s">
        <v>102</v>
      </c>
      <c r="P21" s="105"/>
      <c r="Q21" s="105"/>
      <c r="R21" s="105"/>
      <c r="S21" s="116"/>
      <c r="T21" s="124" t="s">
        <v>39</v>
      </c>
      <c r="U21" s="132"/>
      <c r="V21" s="144"/>
      <c r="W21" s="158" t="s">
        <v>43</v>
      </c>
      <c r="X21" s="170" t="s">
        <v>43</v>
      </c>
      <c r="Y21" s="170" t="s">
        <v>43</v>
      </c>
      <c r="Z21" s="170"/>
      <c r="AA21" s="170"/>
      <c r="AB21" s="170" t="s">
        <v>43</v>
      </c>
      <c r="AC21" s="186" t="s">
        <v>43</v>
      </c>
      <c r="AD21" s="158" t="s">
        <v>43</v>
      </c>
      <c r="AE21" s="170" t="s">
        <v>43</v>
      </c>
      <c r="AF21" s="170" t="s">
        <v>43</v>
      </c>
      <c r="AG21" s="170"/>
      <c r="AH21" s="170"/>
      <c r="AI21" s="170" t="s">
        <v>43</v>
      </c>
      <c r="AJ21" s="186" t="s">
        <v>43</v>
      </c>
      <c r="AK21" s="158" t="s">
        <v>43</v>
      </c>
      <c r="AL21" s="170" t="s">
        <v>43</v>
      </c>
      <c r="AM21" s="170" t="s">
        <v>43</v>
      </c>
      <c r="AN21" s="170"/>
      <c r="AO21" s="170"/>
      <c r="AP21" s="170" t="s">
        <v>43</v>
      </c>
      <c r="AQ21" s="186" t="s">
        <v>43</v>
      </c>
      <c r="AR21" s="158" t="s">
        <v>43</v>
      </c>
      <c r="AS21" s="170" t="s">
        <v>43</v>
      </c>
      <c r="AT21" s="170" t="s">
        <v>43</v>
      </c>
      <c r="AU21" s="170"/>
      <c r="AV21" s="170"/>
      <c r="AW21" s="170" t="s">
        <v>43</v>
      </c>
      <c r="AX21" s="186" t="s">
        <v>43</v>
      </c>
      <c r="AY21" s="158"/>
      <c r="AZ21" s="170"/>
      <c r="BA21" s="213"/>
      <c r="BB21" s="221"/>
      <c r="BC21" s="230"/>
      <c r="BD21" s="239"/>
      <c r="BE21" s="247"/>
      <c r="BF21" s="252"/>
      <c r="BG21" s="259"/>
      <c r="BH21" s="259"/>
      <c r="BI21" s="259"/>
      <c r="BJ21" s="269"/>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106</v>
      </c>
      <c r="U22" s="131"/>
      <c r="V22" s="143"/>
      <c r="W22" s="157">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85">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85">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85">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85">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20">
        <f>IF($BE$3="４週",SUM(W22:AX22),IF($BE$3="暦月",SUM(W22:BA22),""))</f>
        <v>160</v>
      </c>
      <c r="BC22" s="229"/>
      <c r="BD22" s="238">
        <f>IF($BE$3="４週",BB22/4,IF($BE$3="暦月",(BB22/($BE$8/7)),""))</f>
        <v>40</v>
      </c>
      <c r="BE22" s="229"/>
      <c r="BF22" s="251"/>
      <c r="BG22" s="258"/>
      <c r="BH22" s="258"/>
      <c r="BI22" s="258"/>
      <c r="BJ22" s="268"/>
    </row>
    <row r="23" spans="2:62" ht="20.25" customHeight="1">
      <c r="B23" s="11">
        <f>B21+1</f>
        <v>4</v>
      </c>
      <c r="C23" s="25" t="s">
        <v>141</v>
      </c>
      <c r="D23" s="36"/>
      <c r="E23" s="43"/>
      <c r="F23" s="48"/>
      <c r="G23" s="43"/>
      <c r="H23" s="48"/>
      <c r="I23" s="57" t="s">
        <v>14</v>
      </c>
      <c r="J23" s="71"/>
      <c r="K23" s="77" t="s">
        <v>150</v>
      </c>
      <c r="L23" s="93"/>
      <c r="M23" s="93"/>
      <c r="N23" s="36"/>
      <c r="O23" s="100" t="s">
        <v>51</v>
      </c>
      <c r="P23" s="105"/>
      <c r="Q23" s="105"/>
      <c r="R23" s="105"/>
      <c r="S23" s="116"/>
      <c r="T23" s="124" t="s">
        <v>39</v>
      </c>
      <c r="U23" s="132"/>
      <c r="V23" s="144"/>
      <c r="W23" s="158" t="s">
        <v>50</v>
      </c>
      <c r="X23" s="170" t="s">
        <v>50</v>
      </c>
      <c r="Y23" s="170" t="s">
        <v>50</v>
      </c>
      <c r="Z23" s="170"/>
      <c r="AA23" s="170"/>
      <c r="AB23" s="170" t="s">
        <v>50</v>
      </c>
      <c r="AC23" s="186" t="s">
        <v>50</v>
      </c>
      <c r="AD23" s="158" t="s">
        <v>50</v>
      </c>
      <c r="AE23" s="170" t="s">
        <v>50</v>
      </c>
      <c r="AF23" s="170" t="s">
        <v>50</v>
      </c>
      <c r="AG23" s="170"/>
      <c r="AH23" s="170"/>
      <c r="AI23" s="170" t="s">
        <v>50</v>
      </c>
      <c r="AJ23" s="186" t="s">
        <v>50</v>
      </c>
      <c r="AK23" s="158" t="s">
        <v>50</v>
      </c>
      <c r="AL23" s="170" t="s">
        <v>50</v>
      </c>
      <c r="AM23" s="170" t="s">
        <v>50</v>
      </c>
      <c r="AN23" s="170"/>
      <c r="AO23" s="170"/>
      <c r="AP23" s="170" t="s">
        <v>50</v>
      </c>
      <c r="AQ23" s="186" t="s">
        <v>50</v>
      </c>
      <c r="AR23" s="158" t="s">
        <v>50</v>
      </c>
      <c r="AS23" s="170" t="s">
        <v>50</v>
      </c>
      <c r="AT23" s="170" t="s">
        <v>50</v>
      </c>
      <c r="AU23" s="170"/>
      <c r="AV23" s="170"/>
      <c r="AW23" s="170" t="s">
        <v>50</v>
      </c>
      <c r="AX23" s="186" t="s">
        <v>50</v>
      </c>
      <c r="AY23" s="158"/>
      <c r="AZ23" s="170"/>
      <c r="BA23" s="213"/>
      <c r="BB23" s="221"/>
      <c r="BC23" s="230"/>
      <c r="BD23" s="239"/>
      <c r="BE23" s="247"/>
      <c r="BF23" s="252"/>
      <c r="BG23" s="259"/>
      <c r="BH23" s="259"/>
      <c r="BI23" s="259"/>
      <c r="BJ23" s="269"/>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106</v>
      </c>
      <c r="U24" s="131"/>
      <c r="V24" s="143"/>
      <c r="W24" s="157">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85">
        <f>IF(AC23="","",VLOOKUP(AC23,'【記載例】シフト記号表（勤務時間帯）'!$C$6:$L$47,10,FALSE))</f>
        <v>4.0000000000000009</v>
      </c>
      <c r="AD24" s="157">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85">
        <f>IF(AJ23="","",VLOOKUP(AJ23,'【記載例】シフト記号表（勤務時間帯）'!$C$6:$L$47,10,FALSE))</f>
        <v>4.0000000000000009</v>
      </c>
      <c r="AK24" s="157">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85">
        <f>IF(AQ23="","",VLOOKUP(AQ23,'【記載例】シフト記号表（勤務時間帯）'!$C$6:$L$47,10,FALSE))</f>
        <v>4.0000000000000009</v>
      </c>
      <c r="AR24" s="157">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85">
        <f>IF(AX23="","",VLOOKUP(AX23,'【記載例】シフト記号表（勤務時間帯）'!$C$6:$L$47,10,FALSE))</f>
        <v>4.0000000000000009</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20">
        <f>IF($BE$3="４週",SUM(W24:AX24),IF($BE$3="暦月",SUM(W24:BA24),""))</f>
        <v>80.000000000000014</v>
      </c>
      <c r="BC24" s="229"/>
      <c r="BD24" s="238">
        <f>IF($BE$3="４週",BB24/4,IF($BE$3="暦月",(BB24/($BE$8/7)),""))</f>
        <v>20.000000000000004</v>
      </c>
      <c r="BE24" s="229"/>
      <c r="BF24" s="251"/>
      <c r="BG24" s="258"/>
      <c r="BH24" s="258"/>
      <c r="BI24" s="258"/>
      <c r="BJ24" s="268"/>
    </row>
    <row r="25" spans="2:62" ht="20.25" customHeight="1">
      <c r="B25" s="11">
        <f>B23+1</f>
        <v>5</v>
      </c>
      <c r="C25" s="25" t="s">
        <v>138</v>
      </c>
      <c r="D25" s="36"/>
      <c r="E25" s="43"/>
      <c r="F25" s="48"/>
      <c r="G25" s="43"/>
      <c r="H25" s="48"/>
      <c r="I25" s="57" t="s">
        <v>21</v>
      </c>
      <c r="J25" s="71"/>
      <c r="K25" s="77" t="s">
        <v>143</v>
      </c>
      <c r="L25" s="93"/>
      <c r="M25" s="93"/>
      <c r="N25" s="36"/>
      <c r="O25" s="100" t="s">
        <v>173</v>
      </c>
      <c r="P25" s="105"/>
      <c r="Q25" s="105"/>
      <c r="R25" s="105"/>
      <c r="S25" s="116"/>
      <c r="T25" s="124" t="s">
        <v>39</v>
      </c>
      <c r="U25" s="132"/>
      <c r="V25" s="144"/>
      <c r="W25" s="158" t="s">
        <v>43</v>
      </c>
      <c r="X25" s="170" t="s">
        <v>43</v>
      </c>
      <c r="Y25" s="170" t="s">
        <v>43</v>
      </c>
      <c r="Z25" s="170"/>
      <c r="AA25" s="170"/>
      <c r="AB25" s="170" t="s">
        <v>43</v>
      </c>
      <c r="AC25" s="186" t="s">
        <v>43</v>
      </c>
      <c r="AD25" s="158" t="s">
        <v>43</v>
      </c>
      <c r="AE25" s="170" t="s">
        <v>43</v>
      </c>
      <c r="AF25" s="170" t="s">
        <v>43</v>
      </c>
      <c r="AG25" s="170"/>
      <c r="AH25" s="170"/>
      <c r="AI25" s="170" t="s">
        <v>43</v>
      </c>
      <c r="AJ25" s="186" t="s">
        <v>43</v>
      </c>
      <c r="AK25" s="158" t="s">
        <v>43</v>
      </c>
      <c r="AL25" s="170" t="s">
        <v>43</v>
      </c>
      <c r="AM25" s="170" t="s">
        <v>43</v>
      </c>
      <c r="AN25" s="170"/>
      <c r="AO25" s="170"/>
      <c r="AP25" s="170" t="s">
        <v>43</v>
      </c>
      <c r="AQ25" s="186" t="s">
        <v>43</v>
      </c>
      <c r="AR25" s="158" t="s">
        <v>43</v>
      </c>
      <c r="AS25" s="170" t="s">
        <v>43</v>
      </c>
      <c r="AT25" s="170" t="s">
        <v>43</v>
      </c>
      <c r="AU25" s="170"/>
      <c r="AV25" s="170"/>
      <c r="AW25" s="170" t="s">
        <v>43</v>
      </c>
      <c r="AX25" s="186" t="s">
        <v>43</v>
      </c>
      <c r="AY25" s="158"/>
      <c r="AZ25" s="170"/>
      <c r="BA25" s="213"/>
      <c r="BB25" s="221"/>
      <c r="BC25" s="230"/>
      <c r="BD25" s="239"/>
      <c r="BE25" s="247"/>
      <c r="BF25" s="252"/>
      <c r="BG25" s="259"/>
      <c r="BH25" s="259"/>
      <c r="BI25" s="259"/>
      <c r="BJ25" s="269"/>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106</v>
      </c>
      <c r="U26" s="133"/>
      <c r="V26" s="145"/>
      <c r="W26" s="157">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85">
        <f>IF(AC25="","",VLOOKUP(AC25,'【記載例】シフト記号表（勤務時間帯）'!$C$6:$L$47,10,FALSE))</f>
        <v>8</v>
      </c>
      <c r="AD26" s="157">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85">
        <f>IF(AJ25="","",VLOOKUP(AJ25,'【記載例】シフト記号表（勤務時間帯）'!$C$6:$L$47,10,FALSE))</f>
        <v>8</v>
      </c>
      <c r="AK26" s="157">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85">
        <f>IF(AQ25="","",VLOOKUP(AQ25,'【記載例】シフト記号表（勤務時間帯）'!$C$6:$L$47,10,FALSE))</f>
        <v>8</v>
      </c>
      <c r="AR26" s="157">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85">
        <f>IF(AX25="","",VLOOKUP(AX25,'【記載例】シフト記号表（勤務時間帯）'!$C$6:$L$47,10,FALSE))</f>
        <v>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20">
        <f>IF($BE$3="４週",SUM(W26:AX26),IF($BE$3="暦月",SUM(W26:BA26),""))</f>
        <v>160</v>
      </c>
      <c r="BC26" s="229"/>
      <c r="BD26" s="238">
        <f>IF($BE$3="４週",BB26/4,IF($BE$3="暦月",(BB26/($BE$8/7)),""))</f>
        <v>40</v>
      </c>
      <c r="BE26" s="229"/>
      <c r="BF26" s="251"/>
      <c r="BG26" s="258"/>
      <c r="BH26" s="258"/>
      <c r="BI26" s="258"/>
      <c r="BJ26" s="268"/>
    </row>
    <row r="27" spans="2:62" ht="20.25" customHeight="1">
      <c r="B27" s="11">
        <f>B25+1</f>
        <v>6</v>
      </c>
      <c r="C27" s="25" t="s">
        <v>138</v>
      </c>
      <c r="D27" s="36"/>
      <c r="E27" s="43"/>
      <c r="F27" s="48"/>
      <c r="G27" s="43"/>
      <c r="H27" s="48"/>
      <c r="I27" s="57" t="s">
        <v>21</v>
      </c>
      <c r="J27" s="71"/>
      <c r="K27" s="77" t="s">
        <v>143</v>
      </c>
      <c r="L27" s="93"/>
      <c r="M27" s="93"/>
      <c r="N27" s="36"/>
      <c r="O27" s="100" t="s">
        <v>112</v>
      </c>
      <c r="P27" s="105"/>
      <c r="Q27" s="105"/>
      <c r="R27" s="105"/>
      <c r="S27" s="116"/>
      <c r="T27" s="126" t="s">
        <v>39</v>
      </c>
      <c r="U27" s="134"/>
      <c r="V27" s="146"/>
      <c r="W27" s="158" t="s">
        <v>66</v>
      </c>
      <c r="X27" s="170" t="s">
        <v>61</v>
      </c>
      <c r="Y27" s="170" t="s">
        <v>68</v>
      </c>
      <c r="Z27" s="170" t="s">
        <v>68</v>
      </c>
      <c r="AA27" s="170"/>
      <c r="AB27" s="170" t="s">
        <v>71</v>
      </c>
      <c r="AC27" s="186"/>
      <c r="AD27" s="158"/>
      <c r="AE27" s="170" t="s">
        <v>66</v>
      </c>
      <c r="AF27" s="170" t="s">
        <v>61</v>
      </c>
      <c r="AG27" s="170" t="s">
        <v>68</v>
      </c>
      <c r="AH27" s="170" t="s">
        <v>68</v>
      </c>
      <c r="AI27" s="170"/>
      <c r="AJ27" s="186" t="s">
        <v>71</v>
      </c>
      <c r="AK27" s="158" t="s">
        <v>71</v>
      </c>
      <c r="AL27" s="170"/>
      <c r="AM27" s="170" t="s">
        <v>66</v>
      </c>
      <c r="AN27" s="170" t="s">
        <v>61</v>
      </c>
      <c r="AO27" s="170" t="s">
        <v>68</v>
      </c>
      <c r="AP27" s="170" t="s">
        <v>68</v>
      </c>
      <c r="AQ27" s="186"/>
      <c r="AR27" s="158" t="s">
        <v>71</v>
      </c>
      <c r="AS27" s="170"/>
      <c r="AT27" s="170"/>
      <c r="AU27" s="170" t="s">
        <v>66</v>
      </c>
      <c r="AV27" s="170" t="s">
        <v>61</v>
      </c>
      <c r="AW27" s="170" t="s">
        <v>68</v>
      </c>
      <c r="AX27" s="186" t="s">
        <v>68</v>
      </c>
      <c r="AY27" s="158"/>
      <c r="AZ27" s="170"/>
      <c r="BA27" s="213"/>
      <c r="BB27" s="221"/>
      <c r="BC27" s="230"/>
      <c r="BD27" s="239"/>
      <c r="BE27" s="247"/>
      <c r="BF27" s="252"/>
      <c r="BG27" s="259"/>
      <c r="BH27" s="259"/>
      <c r="BI27" s="259"/>
      <c r="BJ27" s="269"/>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106</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85" t="str">
        <f>IF(AC27="","",VLOOKUP(AC27,'【記載例】シフト記号表（勤務時間帯）'!$C$6:$L$47,10,FALSE))</f>
        <v/>
      </c>
      <c r="AD28" s="157"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85">
        <f>IF(AJ27="","",VLOOKUP(AJ27,'【記載例】シフト記号表（勤務時間帯）'!$C$6:$L$47,10,FALSE))</f>
        <v>8</v>
      </c>
      <c r="AK28" s="157">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85" t="str">
        <f>IF(AQ27="","",VLOOKUP(AQ27,'【記載例】シフト記号表（勤務時間帯）'!$C$6:$L$47,10,FALSE))</f>
        <v/>
      </c>
      <c r="AR28" s="157">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85">
        <f>IF(AX27="","",VLOOKUP(AX27,'【記載例】シフト記号表（勤務時間帯）'!$C$6:$L$47,10,FALSE))</f>
        <v>7.9999999999999982</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20">
        <f>IF($BE$3="４週",SUM(W28:AX28),IF($BE$3="暦月",SUM(W28:BA28),""))</f>
        <v>160</v>
      </c>
      <c r="BC28" s="229"/>
      <c r="BD28" s="238">
        <f>IF($BE$3="４週",BB28/4,IF($BE$3="暦月",(BB28/($BE$8/7)),""))</f>
        <v>40</v>
      </c>
      <c r="BE28" s="229"/>
      <c r="BF28" s="251"/>
      <c r="BG28" s="258"/>
      <c r="BH28" s="258"/>
      <c r="BI28" s="258"/>
      <c r="BJ28" s="268"/>
    </row>
    <row r="29" spans="2:62" ht="20.25" customHeight="1">
      <c r="B29" s="11">
        <f>B27+1</f>
        <v>7</v>
      </c>
      <c r="C29" s="25" t="s">
        <v>138</v>
      </c>
      <c r="D29" s="36"/>
      <c r="E29" s="43"/>
      <c r="F29" s="48"/>
      <c r="G29" s="43"/>
      <c r="H29" s="48"/>
      <c r="I29" s="57" t="s">
        <v>14</v>
      </c>
      <c r="J29" s="71"/>
      <c r="K29" s="77" t="s">
        <v>143</v>
      </c>
      <c r="L29" s="93"/>
      <c r="M29" s="93"/>
      <c r="N29" s="36"/>
      <c r="O29" s="100" t="s">
        <v>51</v>
      </c>
      <c r="P29" s="105"/>
      <c r="Q29" s="105"/>
      <c r="R29" s="105"/>
      <c r="S29" s="116"/>
      <c r="T29" s="124" t="s">
        <v>39</v>
      </c>
      <c r="U29" s="132"/>
      <c r="V29" s="144"/>
      <c r="W29" s="158" t="s">
        <v>72</v>
      </c>
      <c r="X29" s="170" t="s">
        <v>72</v>
      </c>
      <c r="Y29" s="170" t="s">
        <v>72</v>
      </c>
      <c r="Z29" s="170"/>
      <c r="AA29" s="170"/>
      <c r="AB29" s="170" t="s">
        <v>72</v>
      </c>
      <c r="AC29" s="186" t="s">
        <v>72</v>
      </c>
      <c r="AD29" s="158" t="s">
        <v>72</v>
      </c>
      <c r="AE29" s="170" t="s">
        <v>72</v>
      </c>
      <c r="AF29" s="170" t="s">
        <v>72</v>
      </c>
      <c r="AG29" s="170"/>
      <c r="AH29" s="170"/>
      <c r="AI29" s="170" t="s">
        <v>72</v>
      </c>
      <c r="AJ29" s="186" t="s">
        <v>72</v>
      </c>
      <c r="AK29" s="158" t="s">
        <v>72</v>
      </c>
      <c r="AL29" s="170" t="s">
        <v>72</v>
      </c>
      <c r="AM29" s="170" t="s">
        <v>72</v>
      </c>
      <c r="AN29" s="170"/>
      <c r="AO29" s="170"/>
      <c r="AP29" s="170" t="s">
        <v>72</v>
      </c>
      <c r="AQ29" s="186" t="s">
        <v>72</v>
      </c>
      <c r="AR29" s="158" t="s">
        <v>72</v>
      </c>
      <c r="AS29" s="170" t="s">
        <v>72</v>
      </c>
      <c r="AT29" s="170" t="s">
        <v>72</v>
      </c>
      <c r="AU29" s="170"/>
      <c r="AV29" s="170"/>
      <c r="AW29" s="170" t="s">
        <v>72</v>
      </c>
      <c r="AX29" s="186" t="s">
        <v>72</v>
      </c>
      <c r="AY29" s="158"/>
      <c r="AZ29" s="170"/>
      <c r="BA29" s="213"/>
      <c r="BB29" s="221"/>
      <c r="BC29" s="230"/>
      <c r="BD29" s="239"/>
      <c r="BE29" s="247"/>
      <c r="BF29" s="252"/>
      <c r="BG29" s="259"/>
      <c r="BH29" s="259"/>
      <c r="BI29" s="259"/>
      <c r="BJ29" s="269"/>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106</v>
      </c>
      <c r="U30" s="131"/>
      <c r="V30" s="143"/>
      <c r="W30" s="157">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85">
        <f>IF(AC29="","",VLOOKUP(AC29,'【記載例】シフト記号表（勤務時間帯）'!$C$6:$L$47,10,FALSE))</f>
        <v>3.9999999999999991</v>
      </c>
      <c r="AD30" s="157">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85">
        <f>IF(AJ29="","",VLOOKUP(AJ29,'【記載例】シフト記号表（勤務時間帯）'!$C$6:$L$47,10,FALSE))</f>
        <v>3.9999999999999991</v>
      </c>
      <c r="AK30" s="157">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85">
        <f>IF(AQ29="","",VLOOKUP(AQ29,'【記載例】シフト記号表（勤務時間帯）'!$C$6:$L$47,10,FALSE))</f>
        <v>3.9999999999999991</v>
      </c>
      <c r="AR30" s="157">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85">
        <f>IF(AX29="","",VLOOKUP(AX29,'【記載例】シフト記号表（勤務時間帯）'!$C$6:$L$47,10,FALSE))</f>
        <v>3.9999999999999991</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20">
        <f>IF($BE$3="４週",SUM(W30:AX30),IF($BE$3="暦月",SUM(W30:BA30),""))</f>
        <v>79.999999999999986</v>
      </c>
      <c r="BC30" s="229"/>
      <c r="BD30" s="238">
        <f>IF($BE$3="４週",BB30/4,IF($BE$3="暦月",(BB30/($BE$8/7)),""))</f>
        <v>19.999999999999996</v>
      </c>
      <c r="BE30" s="229"/>
      <c r="BF30" s="251"/>
      <c r="BG30" s="258"/>
      <c r="BH30" s="258"/>
      <c r="BI30" s="258"/>
      <c r="BJ30" s="268"/>
    </row>
    <row r="31" spans="2:62" ht="20.25" customHeight="1">
      <c r="B31" s="11">
        <f>B29+1</f>
        <v>8</v>
      </c>
      <c r="C31" s="25" t="s">
        <v>138</v>
      </c>
      <c r="D31" s="36"/>
      <c r="E31" s="43"/>
      <c r="F31" s="48"/>
      <c r="G31" s="43"/>
      <c r="H31" s="48"/>
      <c r="I31" s="57" t="s">
        <v>21</v>
      </c>
      <c r="J31" s="71"/>
      <c r="K31" s="77" t="s">
        <v>143</v>
      </c>
      <c r="L31" s="93"/>
      <c r="M31" s="93"/>
      <c r="N31" s="36"/>
      <c r="O31" s="100" t="s">
        <v>251</v>
      </c>
      <c r="P31" s="105"/>
      <c r="Q31" s="105"/>
      <c r="R31" s="105"/>
      <c r="S31" s="116"/>
      <c r="T31" s="124" t="s">
        <v>39</v>
      </c>
      <c r="U31" s="132"/>
      <c r="V31" s="144"/>
      <c r="W31" s="158"/>
      <c r="X31" s="170"/>
      <c r="Y31" s="170" t="s">
        <v>43</v>
      </c>
      <c r="Z31" s="170" t="s">
        <v>43</v>
      </c>
      <c r="AA31" s="170" t="s">
        <v>43</v>
      </c>
      <c r="AB31" s="170" t="s">
        <v>43</v>
      </c>
      <c r="AC31" s="186" t="s">
        <v>43</v>
      </c>
      <c r="AD31" s="158"/>
      <c r="AE31" s="170"/>
      <c r="AF31" s="170" t="s">
        <v>43</v>
      </c>
      <c r="AG31" s="170" t="s">
        <v>43</v>
      </c>
      <c r="AH31" s="170" t="s">
        <v>43</v>
      </c>
      <c r="AI31" s="170" t="s">
        <v>43</v>
      </c>
      <c r="AJ31" s="186" t="s">
        <v>43</v>
      </c>
      <c r="AK31" s="158"/>
      <c r="AL31" s="170"/>
      <c r="AM31" s="170" t="s">
        <v>43</v>
      </c>
      <c r="AN31" s="170" t="s">
        <v>43</v>
      </c>
      <c r="AO31" s="170" t="s">
        <v>43</v>
      </c>
      <c r="AP31" s="170" t="s">
        <v>43</v>
      </c>
      <c r="AQ31" s="186" t="s">
        <v>43</v>
      </c>
      <c r="AR31" s="158"/>
      <c r="AS31" s="170"/>
      <c r="AT31" s="170" t="s">
        <v>43</v>
      </c>
      <c r="AU31" s="170" t="s">
        <v>43</v>
      </c>
      <c r="AV31" s="170" t="s">
        <v>43</v>
      </c>
      <c r="AW31" s="170" t="s">
        <v>43</v>
      </c>
      <c r="AX31" s="186" t="s">
        <v>43</v>
      </c>
      <c r="AY31" s="158"/>
      <c r="AZ31" s="170"/>
      <c r="BA31" s="213"/>
      <c r="BB31" s="221"/>
      <c r="BC31" s="230"/>
      <c r="BD31" s="239"/>
      <c r="BE31" s="247"/>
      <c r="BF31" s="252"/>
      <c r="BG31" s="259"/>
      <c r="BH31" s="259"/>
      <c r="BI31" s="259"/>
      <c r="BJ31" s="269"/>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106</v>
      </c>
      <c r="U32" s="131"/>
      <c r="V32" s="143"/>
      <c r="W32" s="157"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85">
        <f>IF(AC31="","",VLOOKUP(AC31,'【記載例】シフト記号表（勤務時間帯）'!$C$6:$L$47,10,FALSE))</f>
        <v>8</v>
      </c>
      <c r="AD32" s="157"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85">
        <f>IF(AJ31="","",VLOOKUP(AJ31,'【記載例】シフト記号表（勤務時間帯）'!$C$6:$L$47,10,FALSE))</f>
        <v>8</v>
      </c>
      <c r="AK32" s="157"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85">
        <f>IF(AQ31="","",VLOOKUP(AQ31,'【記載例】シフト記号表（勤務時間帯）'!$C$6:$L$47,10,FALSE))</f>
        <v>8</v>
      </c>
      <c r="AR32" s="157"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85">
        <f>IF(AX31="","",VLOOKUP(AX31,'【記載例】シフト記号表（勤務時間帯）'!$C$6:$L$47,10,FALSE))</f>
        <v>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20">
        <f>IF($BE$3="４週",SUM(W32:AX32),IF($BE$3="暦月",SUM(W32:BA32),""))</f>
        <v>160</v>
      </c>
      <c r="BC32" s="229"/>
      <c r="BD32" s="238">
        <f>IF($BE$3="４週",BB32/4,IF($BE$3="暦月",(BB32/($BE$8/7)),""))</f>
        <v>40</v>
      </c>
      <c r="BE32" s="229"/>
      <c r="BF32" s="251"/>
      <c r="BG32" s="258"/>
      <c r="BH32" s="258"/>
      <c r="BI32" s="258"/>
      <c r="BJ32" s="268"/>
    </row>
    <row r="33" spans="2:62" ht="20.25" customHeight="1">
      <c r="B33" s="11">
        <f>B31+1</f>
        <v>9</v>
      </c>
      <c r="C33" s="25" t="s">
        <v>140</v>
      </c>
      <c r="D33" s="36"/>
      <c r="E33" s="43"/>
      <c r="F33" s="48"/>
      <c r="G33" s="43"/>
      <c r="H33" s="48"/>
      <c r="I33" s="57" t="s">
        <v>21</v>
      </c>
      <c r="J33" s="71"/>
      <c r="K33" s="77" t="s">
        <v>41</v>
      </c>
      <c r="L33" s="93"/>
      <c r="M33" s="93"/>
      <c r="N33" s="36"/>
      <c r="O33" s="100" t="s">
        <v>95</v>
      </c>
      <c r="P33" s="105"/>
      <c r="Q33" s="105"/>
      <c r="R33" s="105"/>
      <c r="S33" s="116"/>
      <c r="T33" s="124" t="s">
        <v>39</v>
      </c>
      <c r="U33" s="132"/>
      <c r="V33" s="144"/>
      <c r="W33" s="158" t="s">
        <v>43</v>
      </c>
      <c r="X33" s="170" t="s">
        <v>43</v>
      </c>
      <c r="Y33" s="170" t="s">
        <v>43</v>
      </c>
      <c r="Z33" s="170"/>
      <c r="AA33" s="170"/>
      <c r="AB33" s="170" t="s">
        <v>43</v>
      </c>
      <c r="AC33" s="186" t="s">
        <v>43</v>
      </c>
      <c r="AD33" s="158" t="s">
        <v>43</v>
      </c>
      <c r="AE33" s="170" t="s">
        <v>43</v>
      </c>
      <c r="AF33" s="170" t="s">
        <v>43</v>
      </c>
      <c r="AG33" s="170"/>
      <c r="AH33" s="170"/>
      <c r="AI33" s="170" t="s">
        <v>43</v>
      </c>
      <c r="AJ33" s="186" t="s">
        <v>43</v>
      </c>
      <c r="AK33" s="158" t="s">
        <v>43</v>
      </c>
      <c r="AL33" s="170" t="s">
        <v>43</v>
      </c>
      <c r="AM33" s="170" t="s">
        <v>43</v>
      </c>
      <c r="AN33" s="170"/>
      <c r="AO33" s="170"/>
      <c r="AP33" s="170" t="s">
        <v>43</v>
      </c>
      <c r="AQ33" s="186" t="s">
        <v>43</v>
      </c>
      <c r="AR33" s="158" t="s">
        <v>43</v>
      </c>
      <c r="AS33" s="170" t="s">
        <v>43</v>
      </c>
      <c r="AT33" s="170" t="s">
        <v>43</v>
      </c>
      <c r="AU33" s="170"/>
      <c r="AV33" s="170"/>
      <c r="AW33" s="170" t="s">
        <v>43</v>
      </c>
      <c r="AX33" s="186" t="s">
        <v>43</v>
      </c>
      <c r="AY33" s="158"/>
      <c r="AZ33" s="170"/>
      <c r="BA33" s="213"/>
      <c r="BB33" s="221"/>
      <c r="BC33" s="230"/>
      <c r="BD33" s="239"/>
      <c r="BE33" s="247"/>
      <c r="BF33" s="252"/>
      <c r="BG33" s="259"/>
      <c r="BH33" s="259"/>
      <c r="BI33" s="259"/>
      <c r="BJ33" s="269"/>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106</v>
      </c>
      <c r="U34" s="133"/>
      <c r="V34" s="145"/>
      <c r="W34" s="157">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85">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85">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85">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85">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20">
        <f>IF($BE$3="４週",SUM(W34:AX34),IF($BE$3="暦月",SUM(W34:BA34),""))</f>
        <v>160</v>
      </c>
      <c r="BC34" s="229"/>
      <c r="BD34" s="238">
        <f>IF($BE$3="４週",BB34/4,IF($BE$3="暦月",(BB34/($BE$8/7)),""))</f>
        <v>40</v>
      </c>
      <c r="BE34" s="229"/>
      <c r="BF34" s="251"/>
      <c r="BG34" s="258"/>
      <c r="BH34" s="258"/>
      <c r="BI34" s="258"/>
      <c r="BJ34" s="268"/>
    </row>
    <row r="35" spans="2:62" ht="20.25" customHeight="1">
      <c r="B35" s="11">
        <f>B33+1</f>
        <v>10</v>
      </c>
      <c r="C35" s="25" t="s">
        <v>140</v>
      </c>
      <c r="D35" s="36"/>
      <c r="E35" s="43"/>
      <c r="F35" s="48"/>
      <c r="G35" s="43"/>
      <c r="H35" s="48"/>
      <c r="I35" s="57" t="s">
        <v>21</v>
      </c>
      <c r="J35" s="71"/>
      <c r="K35" s="77" t="s">
        <v>41</v>
      </c>
      <c r="L35" s="93"/>
      <c r="M35" s="93"/>
      <c r="N35" s="36"/>
      <c r="O35" s="100" t="s">
        <v>93</v>
      </c>
      <c r="P35" s="105"/>
      <c r="Q35" s="105"/>
      <c r="R35" s="105"/>
      <c r="S35" s="116"/>
      <c r="T35" s="126" t="s">
        <v>39</v>
      </c>
      <c r="U35" s="134"/>
      <c r="V35" s="146"/>
      <c r="W35" s="158" t="s">
        <v>66</v>
      </c>
      <c r="X35" s="170" t="s">
        <v>61</v>
      </c>
      <c r="Y35" s="170" t="s">
        <v>68</v>
      </c>
      <c r="Z35" s="170" t="s">
        <v>68</v>
      </c>
      <c r="AA35" s="170"/>
      <c r="AB35" s="170" t="s">
        <v>71</v>
      </c>
      <c r="AC35" s="186"/>
      <c r="AD35" s="158"/>
      <c r="AE35" s="170" t="s">
        <v>66</v>
      </c>
      <c r="AF35" s="170" t="s">
        <v>61</v>
      </c>
      <c r="AG35" s="170" t="s">
        <v>68</v>
      </c>
      <c r="AH35" s="170" t="s">
        <v>68</v>
      </c>
      <c r="AI35" s="170"/>
      <c r="AJ35" s="186" t="s">
        <v>71</v>
      </c>
      <c r="AK35" s="158" t="s">
        <v>71</v>
      </c>
      <c r="AL35" s="170"/>
      <c r="AM35" s="170" t="s">
        <v>66</v>
      </c>
      <c r="AN35" s="170" t="s">
        <v>61</v>
      </c>
      <c r="AO35" s="170" t="s">
        <v>68</v>
      </c>
      <c r="AP35" s="170" t="s">
        <v>68</v>
      </c>
      <c r="AQ35" s="186"/>
      <c r="AR35" s="158" t="s">
        <v>71</v>
      </c>
      <c r="AS35" s="170"/>
      <c r="AT35" s="170"/>
      <c r="AU35" s="170" t="s">
        <v>66</v>
      </c>
      <c r="AV35" s="170" t="s">
        <v>61</v>
      </c>
      <c r="AW35" s="170" t="s">
        <v>68</v>
      </c>
      <c r="AX35" s="186" t="s">
        <v>68</v>
      </c>
      <c r="AY35" s="158"/>
      <c r="AZ35" s="170"/>
      <c r="BA35" s="213"/>
      <c r="BB35" s="221"/>
      <c r="BC35" s="230"/>
      <c r="BD35" s="239"/>
      <c r="BE35" s="247"/>
      <c r="BF35" s="252"/>
      <c r="BG35" s="259"/>
      <c r="BH35" s="259"/>
      <c r="BI35" s="259"/>
      <c r="BJ35" s="269"/>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106</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85" t="str">
        <f>IF(AC35="","",VLOOKUP(AC35,'【記載例】シフト記号表（勤務時間帯）'!$C$6:$L$47,10,FALSE))</f>
        <v/>
      </c>
      <c r="AD36" s="157"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85">
        <f>IF(AJ35="","",VLOOKUP(AJ35,'【記載例】シフト記号表（勤務時間帯）'!$C$6:$L$47,10,FALSE))</f>
        <v>8</v>
      </c>
      <c r="AK36" s="157">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85" t="str">
        <f>IF(AQ35="","",VLOOKUP(AQ35,'【記載例】シフト記号表（勤務時間帯）'!$C$6:$L$47,10,FALSE))</f>
        <v/>
      </c>
      <c r="AR36" s="157">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85">
        <f>IF(AX35="","",VLOOKUP(AX35,'【記載例】シフト記号表（勤務時間帯）'!$C$6:$L$47,10,FALSE))</f>
        <v>7.9999999999999982</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20">
        <f>IF($BE$3="４週",SUM(W36:AX36),IF($BE$3="暦月",SUM(W36:BA36),""))</f>
        <v>160</v>
      </c>
      <c r="BC36" s="229"/>
      <c r="BD36" s="238">
        <f>IF($BE$3="４週",BB36/4,IF($BE$3="暦月",(BB36/($BE$8/7)),""))</f>
        <v>40</v>
      </c>
      <c r="BE36" s="229"/>
      <c r="BF36" s="251"/>
      <c r="BG36" s="258"/>
      <c r="BH36" s="258"/>
      <c r="BI36" s="258"/>
      <c r="BJ36" s="268"/>
    </row>
    <row r="37" spans="2:62" ht="20.25" customHeight="1">
      <c r="B37" s="11">
        <f>B35+1</f>
        <v>11</v>
      </c>
      <c r="C37" s="25" t="s">
        <v>140</v>
      </c>
      <c r="D37" s="36"/>
      <c r="E37" s="43"/>
      <c r="F37" s="48"/>
      <c r="G37" s="43"/>
      <c r="H37" s="48"/>
      <c r="I37" s="57" t="s">
        <v>21</v>
      </c>
      <c r="J37" s="71"/>
      <c r="K37" s="77" t="s">
        <v>125</v>
      </c>
      <c r="L37" s="93"/>
      <c r="M37" s="93"/>
      <c r="N37" s="36"/>
      <c r="O37" s="100" t="s">
        <v>174</v>
      </c>
      <c r="P37" s="105"/>
      <c r="Q37" s="105"/>
      <c r="R37" s="105"/>
      <c r="S37" s="116"/>
      <c r="T37" s="126" t="s">
        <v>39</v>
      </c>
      <c r="U37" s="134"/>
      <c r="V37" s="146"/>
      <c r="W37" s="158"/>
      <c r="X37" s="170" t="s">
        <v>66</v>
      </c>
      <c r="Y37" s="170" t="s">
        <v>61</v>
      </c>
      <c r="Z37" s="170" t="s">
        <v>71</v>
      </c>
      <c r="AA37" s="170" t="s">
        <v>68</v>
      </c>
      <c r="AB37" s="170"/>
      <c r="AC37" s="186" t="s">
        <v>71</v>
      </c>
      <c r="AD37" s="158" t="s">
        <v>71</v>
      </c>
      <c r="AE37" s="170"/>
      <c r="AF37" s="170" t="s">
        <v>66</v>
      </c>
      <c r="AG37" s="170" t="s">
        <v>61</v>
      </c>
      <c r="AH37" s="170" t="s">
        <v>71</v>
      </c>
      <c r="AI37" s="170" t="s">
        <v>68</v>
      </c>
      <c r="AJ37" s="186"/>
      <c r="AK37" s="158" t="s">
        <v>71</v>
      </c>
      <c r="AL37" s="170" t="s">
        <v>68</v>
      </c>
      <c r="AM37" s="170"/>
      <c r="AN37" s="170" t="s">
        <v>66</v>
      </c>
      <c r="AO37" s="170" t="s">
        <v>61</v>
      </c>
      <c r="AP37" s="170" t="s">
        <v>71</v>
      </c>
      <c r="AQ37" s="186"/>
      <c r="AR37" s="158"/>
      <c r="AS37" s="170" t="s">
        <v>71</v>
      </c>
      <c r="AT37" s="170" t="s">
        <v>68</v>
      </c>
      <c r="AU37" s="170"/>
      <c r="AV37" s="170" t="s">
        <v>66</v>
      </c>
      <c r="AW37" s="170" t="s">
        <v>61</v>
      </c>
      <c r="AX37" s="186" t="s">
        <v>71</v>
      </c>
      <c r="AY37" s="158"/>
      <c r="AZ37" s="170"/>
      <c r="BA37" s="213"/>
      <c r="BB37" s="221"/>
      <c r="BC37" s="230"/>
      <c r="BD37" s="239"/>
      <c r="BE37" s="247"/>
      <c r="BF37" s="252"/>
      <c r="BG37" s="259"/>
      <c r="BH37" s="259"/>
      <c r="BI37" s="259"/>
      <c r="BJ37" s="269"/>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106</v>
      </c>
      <c r="U38" s="133"/>
      <c r="V38" s="145"/>
      <c r="W38" s="157"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85">
        <f>IF(AC37="","",VLOOKUP(AC37,'【記載例】シフト記号表（勤務時間帯）'!$C$6:$L$47,10,FALSE))</f>
        <v>8</v>
      </c>
      <c r="AD38" s="157">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85" t="str">
        <f>IF(AJ37="","",VLOOKUP(AJ37,'【記載例】シフト記号表（勤務時間帯）'!$C$6:$L$47,10,FALSE))</f>
        <v/>
      </c>
      <c r="AK38" s="157">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85" t="str">
        <f>IF(AQ37="","",VLOOKUP(AQ37,'【記載例】シフト記号表（勤務時間帯）'!$C$6:$L$47,10,FALSE))</f>
        <v/>
      </c>
      <c r="AR38" s="157"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85">
        <f>IF(AX37="","",VLOOKUP(AX37,'【記載例】シフト記号表（勤務時間帯）'!$C$6:$L$47,10,FALSE))</f>
        <v>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20">
        <f>IF($BE$3="４週",SUM(W38:AX38),IF($BE$3="暦月",SUM(W38:BA38),""))</f>
        <v>160</v>
      </c>
      <c r="BC38" s="229"/>
      <c r="BD38" s="238">
        <f>IF($BE$3="４週",BB38/4,IF($BE$3="暦月",(BB38/($BE$8/7)),""))</f>
        <v>40</v>
      </c>
      <c r="BE38" s="229"/>
      <c r="BF38" s="251"/>
      <c r="BG38" s="258"/>
      <c r="BH38" s="258"/>
      <c r="BI38" s="258"/>
      <c r="BJ38" s="268"/>
    </row>
    <row r="39" spans="2:62" ht="20.25" customHeight="1">
      <c r="B39" s="11">
        <f>B37+1</f>
        <v>12</v>
      </c>
      <c r="C39" s="25" t="s">
        <v>140</v>
      </c>
      <c r="D39" s="36"/>
      <c r="E39" s="43"/>
      <c r="F39" s="48"/>
      <c r="G39" s="43"/>
      <c r="H39" s="48"/>
      <c r="I39" s="57" t="s">
        <v>21</v>
      </c>
      <c r="J39" s="71"/>
      <c r="K39" s="77" t="s">
        <v>125</v>
      </c>
      <c r="L39" s="93"/>
      <c r="M39" s="93"/>
      <c r="N39" s="36"/>
      <c r="O39" s="100" t="s">
        <v>175</v>
      </c>
      <c r="P39" s="105"/>
      <c r="Q39" s="105"/>
      <c r="R39" s="105"/>
      <c r="S39" s="116"/>
      <c r="T39" s="126" t="s">
        <v>39</v>
      </c>
      <c r="U39" s="134"/>
      <c r="V39" s="146"/>
      <c r="W39" s="158" t="s">
        <v>71</v>
      </c>
      <c r="X39" s="170"/>
      <c r="Y39" s="170" t="s">
        <v>66</v>
      </c>
      <c r="Z39" s="170" t="s">
        <v>61</v>
      </c>
      <c r="AA39" s="170" t="s">
        <v>71</v>
      </c>
      <c r="AB39" s="170" t="s">
        <v>68</v>
      </c>
      <c r="AC39" s="186"/>
      <c r="AD39" s="158" t="s">
        <v>68</v>
      </c>
      <c r="AE39" s="170" t="s">
        <v>71</v>
      </c>
      <c r="AF39" s="170"/>
      <c r="AG39" s="170" t="s">
        <v>66</v>
      </c>
      <c r="AH39" s="170" t="s">
        <v>61</v>
      </c>
      <c r="AI39" s="170" t="s">
        <v>71</v>
      </c>
      <c r="AJ39" s="186"/>
      <c r="AK39" s="158" t="s">
        <v>68</v>
      </c>
      <c r="AL39" s="170" t="s">
        <v>71</v>
      </c>
      <c r="AM39" s="170"/>
      <c r="AN39" s="170"/>
      <c r="AO39" s="170" t="s">
        <v>66</v>
      </c>
      <c r="AP39" s="170" t="s">
        <v>61</v>
      </c>
      <c r="AQ39" s="186" t="s">
        <v>68</v>
      </c>
      <c r="AR39" s="158" t="s">
        <v>68</v>
      </c>
      <c r="AS39" s="170"/>
      <c r="AT39" s="170" t="s">
        <v>71</v>
      </c>
      <c r="AU39" s="170" t="s">
        <v>68</v>
      </c>
      <c r="AV39" s="170"/>
      <c r="AW39" s="170" t="s">
        <v>66</v>
      </c>
      <c r="AX39" s="186" t="s">
        <v>61</v>
      </c>
      <c r="AY39" s="158"/>
      <c r="AZ39" s="170"/>
      <c r="BA39" s="213"/>
      <c r="BB39" s="221"/>
      <c r="BC39" s="230"/>
      <c r="BD39" s="239"/>
      <c r="BE39" s="247"/>
      <c r="BF39" s="252"/>
      <c r="BG39" s="259"/>
      <c r="BH39" s="259"/>
      <c r="BI39" s="259"/>
      <c r="BJ39" s="269"/>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106</v>
      </c>
      <c r="U40" s="133"/>
      <c r="V40" s="145"/>
      <c r="W40" s="157">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85" t="str">
        <f>IF(AC39="","",VLOOKUP(AC39,'【記載例】シフト記号表（勤務時間帯）'!$C$6:$L$47,10,FALSE))</f>
        <v/>
      </c>
      <c r="AD40" s="157">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85" t="str">
        <f>IF(AJ39="","",VLOOKUP(AJ39,'【記載例】シフト記号表（勤務時間帯）'!$C$6:$L$47,10,FALSE))</f>
        <v/>
      </c>
      <c r="AK40" s="157">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85">
        <f>IF(AQ39="","",VLOOKUP(AQ39,'【記載例】シフト記号表（勤務時間帯）'!$C$6:$L$47,10,FALSE))</f>
        <v>7.9999999999999982</v>
      </c>
      <c r="AR40" s="157">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85">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20">
        <f>IF($BE$3="４週",SUM(W40:AX40),IF($BE$3="暦月",SUM(W40:BA40),""))</f>
        <v>160</v>
      </c>
      <c r="BC40" s="229"/>
      <c r="BD40" s="238">
        <f>IF($BE$3="４週",BB40/4,IF($BE$3="暦月",(BB40/($BE$8/7)),""))</f>
        <v>40</v>
      </c>
      <c r="BE40" s="229"/>
      <c r="BF40" s="251"/>
      <c r="BG40" s="258"/>
      <c r="BH40" s="258"/>
      <c r="BI40" s="258"/>
      <c r="BJ40" s="268"/>
    </row>
    <row r="41" spans="2:62" ht="20.25" customHeight="1">
      <c r="B41" s="11">
        <f>B39+1</f>
        <v>13</v>
      </c>
      <c r="C41" s="25" t="s">
        <v>140</v>
      </c>
      <c r="D41" s="36"/>
      <c r="E41" s="43"/>
      <c r="F41" s="48"/>
      <c r="G41" s="43"/>
      <c r="H41" s="48"/>
      <c r="I41" s="57" t="s">
        <v>21</v>
      </c>
      <c r="J41" s="71"/>
      <c r="K41" s="77" t="s">
        <v>125</v>
      </c>
      <c r="L41" s="93"/>
      <c r="M41" s="93"/>
      <c r="N41" s="36"/>
      <c r="O41" s="100" t="s">
        <v>84</v>
      </c>
      <c r="P41" s="105"/>
      <c r="Q41" s="105"/>
      <c r="R41" s="105"/>
      <c r="S41" s="116"/>
      <c r="T41" s="126" t="s">
        <v>39</v>
      </c>
      <c r="U41" s="134"/>
      <c r="V41" s="146"/>
      <c r="W41" s="158" t="s">
        <v>68</v>
      </c>
      <c r="X41" s="170" t="s">
        <v>71</v>
      </c>
      <c r="Y41" s="170"/>
      <c r="Z41" s="170" t="s">
        <v>66</v>
      </c>
      <c r="AA41" s="170" t="s">
        <v>61</v>
      </c>
      <c r="AB41" s="170"/>
      <c r="AC41" s="186" t="s">
        <v>68</v>
      </c>
      <c r="AD41" s="158" t="s">
        <v>71</v>
      </c>
      <c r="AE41" s="170" t="s">
        <v>71</v>
      </c>
      <c r="AF41" s="170" t="s">
        <v>68</v>
      </c>
      <c r="AG41" s="170"/>
      <c r="AH41" s="170" t="s">
        <v>66</v>
      </c>
      <c r="AI41" s="170" t="s">
        <v>61</v>
      </c>
      <c r="AJ41" s="186"/>
      <c r="AK41" s="158" t="s">
        <v>71</v>
      </c>
      <c r="AL41" s="170"/>
      <c r="AM41" s="170" t="s">
        <v>71</v>
      </c>
      <c r="AN41" s="170" t="s">
        <v>71</v>
      </c>
      <c r="AO41" s="170"/>
      <c r="AP41" s="170" t="s">
        <v>66</v>
      </c>
      <c r="AQ41" s="186" t="s">
        <v>61</v>
      </c>
      <c r="AR41" s="158" t="s">
        <v>71</v>
      </c>
      <c r="AS41" s="170" t="s">
        <v>68</v>
      </c>
      <c r="AT41" s="170"/>
      <c r="AU41" s="170" t="s">
        <v>71</v>
      </c>
      <c r="AV41" s="170" t="s">
        <v>71</v>
      </c>
      <c r="AW41" s="170"/>
      <c r="AX41" s="186" t="s">
        <v>66</v>
      </c>
      <c r="AY41" s="158"/>
      <c r="AZ41" s="170"/>
      <c r="BA41" s="213"/>
      <c r="BB41" s="221"/>
      <c r="BC41" s="230"/>
      <c r="BD41" s="239"/>
      <c r="BE41" s="247"/>
      <c r="BF41" s="252"/>
      <c r="BG41" s="259"/>
      <c r="BH41" s="259"/>
      <c r="BI41" s="259"/>
      <c r="BJ41" s="269"/>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106</v>
      </c>
      <c r="U42" s="133"/>
      <c r="V42" s="145"/>
      <c r="W42" s="157">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85">
        <f>IF(AC41="","",VLOOKUP(AC41,'【記載例】シフト記号表（勤務時間帯）'!$C$6:$L$47,10,FALSE))</f>
        <v>7.9999999999999982</v>
      </c>
      <c r="AD42" s="157">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5" t="str">
        <f>IF(AJ41="","",VLOOKUP(AJ41,'【記載例】シフト記号表（勤務時間帯）'!$C$6:$L$47,10,FALSE))</f>
        <v/>
      </c>
      <c r="AK42" s="157">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85">
        <f>IF(AQ41="","",VLOOKUP(AQ41,'【記載例】シフト記号表（勤務時間帯）'!$C$6:$L$47,10,FALSE))</f>
        <v>8</v>
      </c>
      <c r="AR42" s="157">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85">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20">
        <f>IF($BE$3="４週",SUM(W42:AX42),IF($BE$3="暦月",SUM(W42:BA42),""))</f>
        <v>160</v>
      </c>
      <c r="BC42" s="229"/>
      <c r="BD42" s="238">
        <f>IF($BE$3="４週",BB42/4,IF($BE$3="暦月",(BB42/($BE$8/7)),""))</f>
        <v>40</v>
      </c>
      <c r="BE42" s="229"/>
      <c r="BF42" s="251"/>
      <c r="BG42" s="258"/>
      <c r="BH42" s="258"/>
      <c r="BI42" s="258"/>
      <c r="BJ42" s="268"/>
    </row>
    <row r="43" spans="2:62" ht="20.25" customHeight="1">
      <c r="B43" s="11">
        <f>B41+1</f>
        <v>14</v>
      </c>
      <c r="C43" s="25" t="s">
        <v>140</v>
      </c>
      <c r="D43" s="36"/>
      <c r="E43" s="43"/>
      <c r="F43" s="48"/>
      <c r="G43" s="43"/>
      <c r="H43" s="48"/>
      <c r="I43" s="57" t="s">
        <v>22</v>
      </c>
      <c r="J43" s="71"/>
      <c r="K43" s="77" t="s">
        <v>125</v>
      </c>
      <c r="L43" s="93"/>
      <c r="M43" s="93"/>
      <c r="N43" s="36"/>
      <c r="O43" s="100" t="s">
        <v>176</v>
      </c>
      <c r="P43" s="105"/>
      <c r="Q43" s="105"/>
      <c r="R43" s="105"/>
      <c r="S43" s="116"/>
      <c r="T43" s="126" t="s">
        <v>39</v>
      </c>
      <c r="U43" s="134"/>
      <c r="V43" s="146"/>
      <c r="W43" s="158"/>
      <c r="X43" s="170" t="s">
        <v>68</v>
      </c>
      <c r="Y43" s="170" t="s">
        <v>71</v>
      </c>
      <c r="Z43" s="170"/>
      <c r="AA43" s="170" t="s">
        <v>71</v>
      </c>
      <c r="AB43" s="170" t="s">
        <v>71</v>
      </c>
      <c r="AC43" s="186"/>
      <c r="AD43" s="158"/>
      <c r="AE43" s="170" t="s">
        <v>68</v>
      </c>
      <c r="AF43" s="170" t="s">
        <v>71</v>
      </c>
      <c r="AG43" s="170" t="s">
        <v>71</v>
      </c>
      <c r="AH43" s="170"/>
      <c r="AI43" s="170"/>
      <c r="AJ43" s="186" t="s">
        <v>68</v>
      </c>
      <c r="AK43" s="158"/>
      <c r="AL43" s="170"/>
      <c r="AM43" s="170" t="s">
        <v>68</v>
      </c>
      <c r="AN43" s="170" t="s">
        <v>68</v>
      </c>
      <c r="AO43" s="170" t="s">
        <v>71</v>
      </c>
      <c r="AP43" s="170"/>
      <c r="AQ43" s="186" t="s">
        <v>71</v>
      </c>
      <c r="AR43" s="158"/>
      <c r="AS43" s="170" t="s">
        <v>71</v>
      </c>
      <c r="AT43" s="170" t="s">
        <v>71</v>
      </c>
      <c r="AU43" s="170"/>
      <c r="AV43" s="170" t="s">
        <v>71</v>
      </c>
      <c r="AW43" s="170" t="s">
        <v>68</v>
      </c>
      <c r="AX43" s="186"/>
      <c r="AY43" s="158"/>
      <c r="AZ43" s="170"/>
      <c r="BA43" s="213"/>
      <c r="BB43" s="221"/>
      <c r="BC43" s="230"/>
      <c r="BD43" s="239"/>
      <c r="BE43" s="247"/>
      <c r="BF43" s="252"/>
      <c r="BG43" s="259"/>
      <c r="BH43" s="259"/>
      <c r="BI43" s="259"/>
      <c r="BJ43" s="269"/>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106</v>
      </c>
      <c r="U44" s="133"/>
      <c r="V44" s="145"/>
      <c r="W44" s="157"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85" t="str">
        <f>IF(AC43="","",VLOOKUP(AC43,'【記載例】シフト記号表（勤務時間帯）'!$C$6:$L$47,10,FALSE))</f>
        <v/>
      </c>
      <c r="AD44" s="157"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85">
        <f>IF(AJ43="","",VLOOKUP(AJ43,'【記載例】シフト記号表（勤務時間帯）'!$C$6:$L$47,10,FALSE))</f>
        <v>7.9999999999999982</v>
      </c>
      <c r="AK44" s="157"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85">
        <f>IF(AQ43="","",VLOOKUP(AQ43,'【記載例】シフト記号表（勤務時間帯）'!$C$6:$L$47,10,FALSE))</f>
        <v>8</v>
      </c>
      <c r="AR44" s="157"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85" t="str">
        <f>IF(AX43="","",VLOOKUP(AX43,'【記載例】シフト記号表（勤務時間帯）'!$C$6:$L$47,10,FALSE))</f>
        <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20">
        <f>IF($BE$3="４週",SUM(W44:AX44),IF($BE$3="暦月",SUM(W44:BA44),""))</f>
        <v>128</v>
      </c>
      <c r="BC44" s="229"/>
      <c r="BD44" s="238">
        <f>IF($BE$3="４週",BB44/4,IF($BE$3="暦月",(BB44/($BE$8/7)),""))</f>
        <v>32</v>
      </c>
      <c r="BE44" s="229"/>
      <c r="BF44" s="251"/>
      <c r="BG44" s="258"/>
      <c r="BH44" s="258"/>
      <c r="BI44" s="258"/>
      <c r="BJ44" s="268"/>
    </row>
    <row r="45" spans="2:62" ht="20.25" customHeight="1">
      <c r="B45" s="11">
        <f>B43+1</f>
        <v>15</v>
      </c>
      <c r="C45" s="25" t="s">
        <v>140</v>
      </c>
      <c r="D45" s="36"/>
      <c r="E45" s="43"/>
      <c r="F45" s="48"/>
      <c r="G45" s="43"/>
      <c r="H45" s="48"/>
      <c r="I45" s="57" t="s">
        <v>21</v>
      </c>
      <c r="J45" s="71"/>
      <c r="K45" s="77" t="s">
        <v>41</v>
      </c>
      <c r="L45" s="93"/>
      <c r="M45" s="93"/>
      <c r="N45" s="36"/>
      <c r="O45" s="100" t="s">
        <v>177</v>
      </c>
      <c r="P45" s="105"/>
      <c r="Q45" s="105"/>
      <c r="R45" s="105"/>
      <c r="S45" s="116"/>
      <c r="T45" s="126" t="s">
        <v>39</v>
      </c>
      <c r="U45" s="134"/>
      <c r="V45" s="146"/>
      <c r="W45" s="158" t="s">
        <v>71</v>
      </c>
      <c r="X45" s="170" t="s">
        <v>71</v>
      </c>
      <c r="Y45" s="170"/>
      <c r="Z45" s="170"/>
      <c r="AA45" s="170" t="s">
        <v>66</v>
      </c>
      <c r="AB45" s="170" t="s">
        <v>61</v>
      </c>
      <c r="AC45" s="186" t="s">
        <v>68</v>
      </c>
      <c r="AD45" s="158" t="s">
        <v>68</v>
      </c>
      <c r="AE45" s="170"/>
      <c r="AF45" s="170" t="s">
        <v>71</v>
      </c>
      <c r="AG45" s="170" t="s">
        <v>71</v>
      </c>
      <c r="AH45" s="170"/>
      <c r="AI45" s="170" t="s">
        <v>66</v>
      </c>
      <c r="AJ45" s="186" t="s">
        <v>61</v>
      </c>
      <c r="AK45" s="158" t="s">
        <v>68</v>
      </c>
      <c r="AL45" s="170" t="s">
        <v>68</v>
      </c>
      <c r="AM45" s="170"/>
      <c r="AN45" s="170" t="s">
        <v>71</v>
      </c>
      <c r="AO45" s="170"/>
      <c r="AP45" s="170"/>
      <c r="AQ45" s="186" t="s">
        <v>66</v>
      </c>
      <c r="AR45" s="158" t="s">
        <v>61</v>
      </c>
      <c r="AS45" s="170" t="s">
        <v>68</v>
      </c>
      <c r="AT45" s="170" t="s">
        <v>68</v>
      </c>
      <c r="AU45" s="170"/>
      <c r="AV45" s="170" t="s">
        <v>68</v>
      </c>
      <c r="AW45" s="170" t="s">
        <v>71</v>
      </c>
      <c r="AX45" s="186" t="s">
        <v>71</v>
      </c>
      <c r="AY45" s="158"/>
      <c r="AZ45" s="170"/>
      <c r="BA45" s="213"/>
      <c r="BB45" s="221"/>
      <c r="BC45" s="230"/>
      <c r="BD45" s="239"/>
      <c r="BE45" s="247"/>
      <c r="BF45" s="252"/>
      <c r="BG45" s="259"/>
      <c r="BH45" s="259"/>
      <c r="BI45" s="259"/>
      <c r="BJ45" s="269"/>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106</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5">
        <f>IF(AC45="","",VLOOKUP(AC45,'【記載例】シフト記号表（勤務時間帯）'!$C$6:$L$47,10,FALSE))</f>
        <v>7.9999999999999982</v>
      </c>
      <c r="AD46" s="157">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85">
        <f>IF(AJ45="","",VLOOKUP(AJ45,'【記載例】シフト記号表（勤務時間帯）'!$C$6:$L$47,10,FALSE))</f>
        <v>8</v>
      </c>
      <c r="AK46" s="157">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85">
        <f>IF(AQ45="","",VLOOKUP(AQ45,'【記載例】シフト記号表（勤務時間帯）'!$C$6:$L$47,10,FALSE))</f>
        <v>8</v>
      </c>
      <c r="AR46" s="157">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85">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20">
        <f>IF($BE$3="４週",SUM(W46:AX46),IF($BE$3="暦月",SUM(W46:BA46),""))</f>
        <v>160</v>
      </c>
      <c r="BC46" s="229"/>
      <c r="BD46" s="238">
        <f>IF($BE$3="４週",BB46/4,IF($BE$3="暦月",(BB46/($BE$8/7)),""))</f>
        <v>40</v>
      </c>
      <c r="BE46" s="229"/>
      <c r="BF46" s="251"/>
      <c r="BG46" s="258"/>
      <c r="BH46" s="258"/>
      <c r="BI46" s="258"/>
      <c r="BJ46" s="268"/>
    </row>
    <row r="47" spans="2:62" ht="20.25" customHeight="1">
      <c r="B47" s="11">
        <f>B45+1</f>
        <v>16</v>
      </c>
      <c r="C47" s="25" t="s">
        <v>140</v>
      </c>
      <c r="D47" s="36"/>
      <c r="E47" s="43"/>
      <c r="F47" s="48"/>
      <c r="G47" s="43"/>
      <c r="H47" s="48"/>
      <c r="I47" s="57" t="s">
        <v>21</v>
      </c>
      <c r="J47" s="71"/>
      <c r="K47" s="77" t="s">
        <v>125</v>
      </c>
      <c r="L47" s="93"/>
      <c r="M47" s="93"/>
      <c r="N47" s="36"/>
      <c r="O47" s="100" t="s">
        <v>92</v>
      </c>
      <c r="P47" s="105"/>
      <c r="Q47" s="105"/>
      <c r="R47" s="105"/>
      <c r="S47" s="116"/>
      <c r="T47" s="126" t="s">
        <v>39</v>
      </c>
      <c r="U47" s="134"/>
      <c r="V47" s="146"/>
      <c r="W47" s="158"/>
      <c r="X47" s="170" t="s">
        <v>68</v>
      </c>
      <c r="Y47" s="170" t="s">
        <v>71</v>
      </c>
      <c r="Z47" s="170" t="s">
        <v>71</v>
      </c>
      <c r="AA47" s="170"/>
      <c r="AB47" s="170" t="s">
        <v>66</v>
      </c>
      <c r="AC47" s="186" t="s">
        <v>61</v>
      </c>
      <c r="AD47" s="158" t="s">
        <v>71</v>
      </c>
      <c r="AE47" s="170"/>
      <c r="AF47" s="170" t="s">
        <v>71</v>
      </c>
      <c r="AG47" s="170" t="s">
        <v>71</v>
      </c>
      <c r="AH47" s="170"/>
      <c r="AI47" s="170"/>
      <c r="AJ47" s="186" t="s">
        <v>66</v>
      </c>
      <c r="AK47" s="158" t="s">
        <v>61</v>
      </c>
      <c r="AL47" s="170" t="s">
        <v>71</v>
      </c>
      <c r="AM47" s="170" t="s">
        <v>71</v>
      </c>
      <c r="AN47" s="170" t="s">
        <v>71</v>
      </c>
      <c r="AO47" s="170" t="s">
        <v>68</v>
      </c>
      <c r="AP47" s="170" t="s">
        <v>68</v>
      </c>
      <c r="AQ47" s="186"/>
      <c r="AR47" s="158" t="s">
        <v>66</v>
      </c>
      <c r="AS47" s="170" t="s">
        <v>61</v>
      </c>
      <c r="AT47" s="170" t="s">
        <v>68</v>
      </c>
      <c r="AU47" s="170" t="s">
        <v>71</v>
      </c>
      <c r="AV47" s="170"/>
      <c r="AW47" s="170"/>
      <c r="AX47" s="186" t="s">
        <v>68</v>
      </c>
      <c r="AY47" s="158"/>
      <c r="AZ47" s="170"/>
      <c r="BA47" s="213"/>
      <c r="BB47" s="221"/>
      <c r="BC47" s="230"/>
      <c r="BD47" s="239"/>
      <c r="BE47" s="247"/>
      <c r="BF47" s="252"/>
      <c r="BG47" s="259"/>
      <c r="BH47" s="259"/>
      <c r="BI47" s="259"/>
      <c r="BJ47" s="269"/>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106</v>
      </c>
      <c r="U48" s="133"/>
      <c r="V48" s="145"/>
      <c r="W48" s="157"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85">
        <f>IF(AC47="","",VLOOKUP(AC47,'【記載例】シフト記号表（勤務時間帯）'!$C$6:$L$47,10,FALSE))</f>
        <v>8</v>
      </c>
      <c r="AD48" s="157">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5">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85" t="str">
        <f>IF(AQ47="","",VLOOKUP(AQ47,'【記載例】シフト記号表（勤務時間帯）'!$C$6:$L$47,10,FALSE))</f>
        <v/>
      </c>
      <c r="AR48" s="157">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5">
        <f>IF(AX47="","",VLOOKUP(AX47,'【記載例】シフト記号表（勤務時間帯）'!$C$6:$L$47,10,FALSE))</f>
        <v>7.9999999999999982</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20">
        <f>IF($BE$3="４週",SUM(W48:AX48),IF($BE$3="暦月",SUM(W48:BA48),""))</f>
        <v>160</v>
      </c>
      <c r="BC48" s="229"/>
      <c r="BD48" s="238">
        <f>IF($BE$3="４週",BB48/4,IF($BE$3="暦月",(BB48/($BE$8/7)),""))</f>
        <v>40</v>
      </c>
      <c r="BE48" s="229"/>
      <c r="BF48" s="251"/>
      <c r="BG48" s="258"/>
      <c r="BH48" s="258"/>
      <c r="BI48" s="258"/>
      <c r="BJ48" s="268"/>
    </row>
    <row r="49" spans="2:62" ht="20.25" customHeight="1">
      <c r="B49" s="11">
        <f>B47+1</f>
        <v>17</v>
      </c>
      <c r="C49" s="25" t="s">
        <v>140</v>
      </c>
      <c r="D49" s="36"/>
      <c r="E49" s="43"/>
      <c r="F49" s="48"/>
      <c r="G49" s="43"/>
      <c r="H49" s="48"/>
      <c r="I49" s="57" t="s">
        <v>21</v>
      </c>
      <c r="J49" s="71"/>
      <c r="K49" s="77" t="s">
        <v>125</v>
      </c>
      <c r="L49" s="93"/>
      <c r="M49" s="93"/>
      <c r="N49" s="36"/>
      <c r="O49" s="100" t="s">
        <v>178</v>
      </c>
      <c r="P49" s="105"/>
      <c r="Q49" s="105"/>
      <c r="R49" s="105"/>
      <c r="S49" s="116"/>
      <c r="T49" s="126" t="s">
        <v>39</v>
      </c>
      <c r="U49" s="134"/>
      <c r="V49" s="146"/>
      <c r="W49" s="158" t="s">
        <v>68</v>
      </c>
      <c r="X49" s="170"/>
      <c r="Y49" s="170" t="s">
        <v>68</v>
      </c>
      <c r="Z49" s="170"/>
      <c r="AA49" s="170" t="s">
        <v>71</v>
      </c>
      <c r="AB49" s="170"/>
      <c r="AC49" s="186" t="s">
        <v>66</v>
      </c>
      <c r="AD49" s="158" t="s">
        <v>61</v>
      </c>
      <c r="AE49" s="170" t="s">
        <v>71</v>
      </c>
      <c r="AF49" s="170" t="s">
        <v>71</v>
      </c>
      <c r="AG49" s="170" t="s">
        <v>68</v>
      </c>
      <c r="AH49" s="170" t="s">
        <v>68</v>
      </c>
      <c r="AI49" s="170"/>
      <c r="AJ49" s="186" t="s">
        <v>71</v>
      </c>
      <c r="AK49" s="158" t="s">
        <v>66</v>
      </c>
      <c r="AL49" s="170" t="s">
        <v>61</v>
      </c>
      <c r="AM49" s="170" t="s">
        <v>68</v>
      </c>
      <c r="AN49" s="170"/>
      <c r="AO49" s="170" t="s">
        <v>71</v>
      </c>
      <c r="AP49" s="170" t="s">
        <v>71</v>
      </c>
      <c r="AQ49" s="186"/>
      <c r="AR49" s="158"/>
      <c r="AS49" s="170" t="s">
        <v>66</v>
      </c>
      <c r="AT49" s="170" t="s">
        <v>61</v>
      </c>
      <c r="AU49" s="170" t="s">
        <v>68</v>
      </c>
      <c r="AV49" s="170" t="s">
        <v>71</v>
      </c>
      <c r="AW49" s="170" t="s">
        <v>71</v>
      </c>
      <c r="AX49" s="186"/>
      <c r="AY49" s="158"/>
      <c r="AZ49" s="170"/>
      <c r="BA49" s="213"/>
      <c r="BB49" s="221"/>
      <c r="BC49" s="230"/>
      <c r="BD49" s="239"/>
      <c r="BE49" s="247"/>
      <c r="BF49" s="252"/>
      <c r="BG49" s="259"/>
      <c r="BH49" s="259"/>
      <c r="BI49" s="259"/>
      <c r="BJ49" s="269"/>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106</v>
      </c>
      <c r="U50" s="133"/>
      <c r="V50" s="145"/>
      <c r="W50" s="157">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85">
        <f>IF(AC49="","",VLOOKUP(AC49,'【記載例】シフト記号表（勤務時間帯）'!$C$6:$L$47,10,FALSE))</f>
        <v>8</v>
      </c>
      <c r="AD50" s="157">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85">
        <f>IF(AJ49="","",VLOOKUP(AJ49,'【記載例】シフト記号表（勤務時間帯）'!$C$6:$L$47,10,FALSE))</f>
        <v>8</v>
      </c>
      <c r="AK50" s="157">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85" t="str">
        <f>IF(AQ49="","",VLOOKUP(AQ49,'【記載例】シフト記号表（勤務時間帯）'!$C$6:$L$47,10,FALSE))</f>
        <v/>
      </c>
      <c r="AR50" s="157"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85" t="str">
        <f>IF(AX49="","",VLOOKUP(AX49,'【記載例】シフト記号表（勤務時間帯）'!$C$6:$L$47,10,FALSE))</f>
        <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20">
        <f>IF($BE$3="４週",SUM(W50:AX50),IF($BE$3="暦月",SUM(W50:BA50),""))</f>
        <v>160</v>
      </c>
      <c r="BC50" s="229"/>
      <c r="BD50" s="238">
        <f>IF($BE$3="４週",BB50/4,IF($BE$3="暦月",(BB50/($BE$8/7)),""))</f>
        <v>40</v>
      </c>
      <c r="BE50" s="229"/>
      <c r="BF50" s="251"/>
      <c r="BG50" s="258"/>
      <c r="BH50" s="258"/>
      <c r="BI50" s="258"/>
      <c r="BJ50" s="268"/>
    </row>
    <row r="51" spans="2:62" ht="20.25" customHeight="1">
      <c r="B51" s="11">
        <f>B49+1</f>
        <v>18</v>
      </c>
      <c r="C51" s="25" t="s">
        <v>140</v>
      </c>
      <c r="D51" s="36"/>
      <c r="E51" s="43"/>
      <c r="F51" s="48"/>
      <c r="G51" s="43"/>
      <c r="H51" s="48"/>
      <c r="I51" s="57" t="s">
        <v>21</v>
      </c>
      <c r="J51" s="71"/>
      <c r="K51" s="77" t="s">
        <v>125</v>
      </c>
      <c r="L51" s="93"/>
      <c r="M51" s="93"/>
      <c r="N51" s="36"/>
      <c r="O51" s="100" t="s">
        <v>179</v>
      </c>
      <c r="P51" s="105"/>
      <c r="Q51" s="105"/>
      <c r="R51" s="105"/>
      <c r="S51" s="116"/>
      <c r="T51" s="126" t="s">
        <v>39</v>
      </c>
      <c r="U51" s="134"/>
      <c r="V51" s="146"/>
      <c r="W51" s="158" t="s">
        <v>61</v>
      </c>
      <c r="X51" s="170"/>
      <c r="Y51" s="170" t="s">
        <v>71</v>
      </c>
      <c r="Z51" s="170" t="s">
        <v>68</v>
      </c>
      <c r="AA51" s="170" t="s">
        <v>68</v>
      </c>
      <c r="AB51" s="170" t="s">
        <v>68</v>
      </c>
      <c r="AC51" s="186"/>
      <c r="AD51" s="158" t="s">
        <v>66</v>
      </c>
      <c r="AE51" s="170" t="s">
        <v>61</v>
      </c>
      <c r="AF51" s="170" t="s">
        <v>68</v>
      </c>
      <c r="AG51" s="170"/>
      <c r="AH51" s="170" t="s">
        <v>71</v>
      </c>
      <c r="AI51" s="170" t="s">
        <v>71</v>
      </c>
      <c r="AJ51" s="186"/>
      <c r="AK51" s="158"/>
      <c r="AL51" s="170" t="s">
        <v>66</v>
      </c>
      <c r="AM51" s="170" t="s">
        <v>61</v>
      </c>
      <c r="AN51" s="170" t="s">
        <v>68</v>
      </c>
      <c r="AO51" s="170"/>
      <c r="AP51" s="170" t="s">
        <v>71</v>
      </c>
      <c r="AQ51" s="186" t="s">
        <v>71</v>
      </c>
      <c r="AR51" s="158" t="s">
        <v>71</v>
      </c>
      <c r="AS51" s="170"/>
      <c r="AT51" s="170" t="s">
        <v>66</v>
      </c>
      <c r="AU51" s="170" t="s">
        <v>61</v>
      </c>
      <c r="AV51" s="170" t="s">
        <v>68</v>
      </c>
      <c r="AW51" s="170"/>
      <c r="AX51" s="186" t="s">
        <v>71</v>
      </c>
      <c r="AY51" s="158"/>
      <c r="AZ51" s="170"/>
      <c r="BA51" s="213"/>
      <c r="BB51" s="221"/>
      <c r="BC51" s="230"/>
      <c r="BD51" s="239"/>
      <c r="BE51" s="247"/>
      <c r="BF51" s="252"/>
      <c r="BG51" s="259"/>
      <c r="BH51" s="259"/>
      <c r="BI51" s="259"/>
      <c r="BJ51" s="269"/>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106</v>
      </c>
      <c r="U52" s="133"/>
      <c r="V52" s="145"/>
      <c r="W52" s="157">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85" t="str">
        <f>IF(AC51="","",VLOOKUP(AC51,'【記載例】シフト記号表（勤務時間帯）'!$C$6:$L$47,10,FALSE))</f>
        <v/>
      </c>
      <c r="AD52" s="157">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85" t="str">
        <f>IF(AJ51="","",VLOOKUP(AJ51,'【記載例】シフト記号表（勤務時間帯）'!$C$6:$L$47,10,FALSE))</f>
        <v/>
      </c>
      <c r="AK52" s="157"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85">
        <f>IF(AQ51="","",VLOOKUP(AQ51,'【記載例】シフト記号表（勤務時間帯）'!$C$6:$L$47,10,FALSE))</f>
        <v>8</v>
      </c>
      <c r="AR52" s="157">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85">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20">
        <f>IF($BE$3="４週",SUM(W52:AX52),IF($BE$3="暦月",SUM(W52:BA52),""))</f>
        <v>160</v>
      </c>
      <c r="BC52" s="229"/>
      <c r="BD52" s="238">
        <f>IF($BE$3="４週",BB52/4,IF($BE$3="暦月",(BB52/($BE$8/7)),""))</f>
        <v>40</v>
      </c>
      <c r="BE52" s="229"/>
      <c r="BF52" s="251"/>
      <c r="BG52" s="258"/>
      <c r="BH52" s="258"/>
      <c r="BI52" s="258"/>
      <c r="BJ52" s="268"/>
    </row>
    <row r="53" spans="2:62" ht="20.25" customHeight="1">
      <c r="B53" s="11">
        <f>B51+1</f>
        <v>19</v>
      </c>
      <c r="C53" s="25" t="s">
        <v>140</v>
      </c>
      <c r="D53" s="36"/>
      <c r="E53" s="44"/>
      <c r="F53" s="49"/>
      <c r="G53" s="44"/>
      <c r="H53" s="49"/>
      <c r="I53" s="57" t="s">
        <v>22</v>
      </c>
      <c r="J53" s="71"/>
      <c r="K53" s="77" t="s">
        <v>125</v>
      </c>
      <c r="L53" s="93"/>
      <c r="M53" s="93"/>
      <c r="N53" s="36"/>
      <c r="O53" s="100" t="s">
        <v>181</v>
      </c>
      <c r="P53" s="105"/>
      <c r="Q53" s="105"/>
      <c r="R53" s="105"/>
      <c r="S53" s="116"/>
      <c r="T53" s="124" t="s">
        <v>39</v>
      </c>
      <c r="U53" s="132"/>
      <c r="V53" s="144"/>
      <c r="W53" s="158" t="s">
        <v>71</v>
      </c>
      <c r="X53" s="170"/>
      <c r="Y53" s="170"/>
      <c r="Z53" s="170" t="s">
        <v>71</v>
      </c>
      <c r="AA53" s="170"/>
      <c r="AB53" s="170" t="s">
        <v>71</v>
      </c>
      <c r="AC53" s="186" t="s">
        <v>71</v>
      </c>
      <c r="AD53" s="158"/>
      <c r="AE53" s="170" t="s">
        <v>71</v>
      </c>
      <c r="AF53" s="170"/>
      <c r="AG53" s="170"/>
      <c r="AH53" s="170" t="s">
        <v>71</v>
      </c>
      <c r="AI53" s="170" t="s">
        <v>68</v>
      </c>
      <c r="AJ53" s="186" t="s">
        <v>68</v>
      </c>
      <c r="AK53" s="158" t="s">
        <v>71</v>
      </c>
      <c r="AL53" s="170"/>
      <c r="AM53" s="170" t="s">
        <v>71</v>
      </c>
      <c r="AN53" s="170"/>
      <c r="AO53" s="170" t="s">
        <v>71</v>
      </c>
      <c r="AP53" s="170"/>
      <c r="AQ53" s="186" t="s">
        <v>68</v>
      </c>
      <c r="AR53" s="158" t="s">
        <v>68</v>
      </c>
      <c r="AS53" s="170" t="s">
        <v>71</v>
      </c>
      <c r="AT53" s="170"/>
      <c r="AU53" s="170" t="s">
        <v>71</v>
      </c>
      <c r="AV53" s="170"/>
      <c r="AW53" s="170" t="s">
        <v>68</v>
      </c>
      <c r="AX53" s="186"/>
      <c r="AY53" s="158"/>
      <c r="AZ53" s="170"/>
      <c r="BA53" s="213"/>
      <c r="BB53" s="221"/>
      <c r="BC53" s="230"/>
      <c r="BD53" s="239"/>
      <c r="BE53" s="247"/>
      <c r="BF53" s="252"/>
      <c r="BG53" s="259"/>
      <c r="BH53" s="259"/>
      <c r="BI53" s="259"/>
      <c r="BJ53" s="269"/>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106</v>
      </c>
      <c r="U54" s="131"/>
      <c r="V54" s="143"/>
      <c r="W54" s="157">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85">
        <f>IF(AC53="","",VLOOKUP(AC53,'【記載例】シフト記号表（勤務時間帯）'!$C$6:$L$47,10,FALSE))</f>
        <v>8</v>
      </c>
      <c r="AD54" s="157"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85">
        <f>IF(AJ53="","",VLOOKUP(AJ53,'【記載例】シフト記号表（勤務時間帯）'!$C$6:$L$47,10,FALSE))</f>
        <v>7.9999999999999982</v>
      </c>
      <c r="AK54" s="157">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85">
        <f>IF(AQ53="","",VLOOKUP(AQ53,'【記載例】シフト記号表（勤務時間帯）'!$C$6:$L$47,10,FALSE))</f>
        <v>7.9999999999999982</v>
      </c>
      <c r="AR54" s="157">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85"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20">
        <f>IF($BE$3="４週",SUM(W54:AX54),IF($BE$3="暦月",SUM(W54:BA54),""))</f>
        <v>128</v>
      </c>
      <c r="BC54" s="229"/>
      <c r="BD54" s="238">
        <f>IF($BE$3="４週",BB54/4,IF($BE$3="暦月",(BB54/($BE$8/7)),""))</f>
        <v>32</v>
      </c>
      <c r="BE54" s="229"/>
      <c r="BF54" s="251"/>
      <c r="BG54" s="258"/>
      <c r="BH54" s="258"/>
      <c r="BI54" s="258"/>
      <c r="BJ54" s="268"/>
    </row>
    <row r="55" spans="2:62" ht="20.25" customHeight="1">
      <c r="B55" s="11">
        <f>B53+1</f>
        <v>20</v>
      </c>
      <c r="C55" s="25" t="s">
        <v>140</v>
      </c>
      <c r="D55" s="36"/>
      <c r="E55" s="44"/>
      <c r="F55" s="49"/>
      <c r="G55" s="44"/>
      <c r="H55" s="49"/>
      <c r="I55" s="57" t="s">
        <v>21</v>
      </c>
      <c r="J55" s="71"/>
      <c r="K55" s="77" t="s">
        <v>41</v>
      </c>
      <c r="L55" s="93"/>
      <c r="M55" s="93"/>
      <c r="N55" s="36"/>
      <c r="O55" s="100" t="s">
        <v>182</v>
      </c>
      <c r="P55" s="105"/>
      <c r="Q55" s="105"/>
      <c r="R55" s="105"/>
      <c r="S55" s="116"/>
      <c r="T55" s="124" t="s">
        <v>39</v>
      </c>
      <c r="U55" s="132"/>
      <c r="V55" s="144"/>
      <c r="W55" s="158" t="s">
        <v>66</v>
      </c>
      <c r="X55" s="170" t="s">
        <v>61</v>
      </c>
      <c r="Y55" s="170" t="s">
        <v>68</v>
      </c>
      <c r="Z55" s="170" t="s">
        <v>68</v>
      </c>
      <c r="AA55" s="170"/>
      <c r="AB55" s="170" t="s">
        <v>71</v>
      </c>
      <c r="AC55" s="186"/>
      <c r="AD55" s="158"/>
      <c r="AE55" s="170" t="s">
        <v>66</v>
      </c>
      <c r="AF55" s="170" t="s">
        <v>61</v>
      </c>
      <c r="AG55" s="170" t="s">
        <v>68</v>
      </c>
      <c r="AH55" s="170" t="s">
        <v>68</v>
      </c>
      <c r="AI55" s="170"/>
      <c r="AJ55" s="186" t="s">
        <v>71</v>
      </c>
      <c r="AK55" s="158" t="s">
        <v>71</v>
      </c>
      <c r="AL55" s="170"/>
      <c r="AM55" s="170" t="s">
        <v>66</v>
      </c>
      <c r="AN55" s="170" t="s">
        <v>61</v>
      </c>
      <c r="AO55" s="170" t="s">
        <v>68</v>
      </c>
      <c r="AP55" s="170" t="s">
        <v>68</v>
      </c>
      <c r="AQ55" s="186"/>
      <c r="AR55" s="158" t="s">
        <v>71</v>
      </c>
      <c r="AS55" s="170"/>
      <c r="AT55" s="170"/>
      <c r="AU55" s="170" t="s">
        <v>66</v>
      </c>
      <c r="AV55" s="170" t="s">
        <v>61</v>
      </c>
      <c r="AW55" s="170" t="s">
        <v>68</v>
      </c>
      <c r="AX55" s="186" t="s">
        <v>68</v>
      </c>
      <c r="AY55" s="158"/>
      <c r="AZ55" s="170"/>
      <c r="BA55" s="213"/>
      <c r="BB55" s="221"/>
      <c r="BC55" s="230"/>
      <c r="BD55" s="239"/>
      <c r="BE55" s="247"/>
      <c r="BF55" s="252"/>
      <c r="BG55" s="259"/>
      <c r="BH55" s="259"/>
      <c r="BI55" s="259"/>
      <c r="BJ55" s="269"/>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106</v>
      </c>
      <c r="U56" s="133"/>
      <c r="V56" s="145"/>
      <c r="W56" s="157">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85" t="str">
        <f>IF(AC55="","",VLOOKUP(AC55,'【記載例】シフト記号表（勤務時間帯）'!$C$6:$L$47,10,FALSE))</f>
        <v/>
      </c>
      <c r="AD56" s="157"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85">
        <f>IF(AJ55="","",VLOOKUP(AJ55,'【記載例】シフト記号表（勤務時間帯）'!$C$6:$L$47,10,FALSE))</f>
        <v>8</v>
      </c>
      <c r="AK56" s="157">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85" t="str">
        <f>IF(AQ55="","",VLOOKUP(AQ55,'【記載例】シフト記号表（勤務時間帯）'!$C$6:$L$47,10,FALSE))</f>
        <v/>
      </c>
      <c r="AR56" s="157">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85">
        <f>IF(AX55="","",VLOOKUP(AX55,'【記載例】シフト記号表（勤務時間帯）'!$C$6:$L$47,10,FALSE))</f>
        <v>7.9999999999999982</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20">
        <f>IF($BE$3="４週",SUM(W56:AX56),IF($BE$3="暦月",SUM(W56:BA56),""))</f>
        <v>160</v>
      </c>
      <c r="BC56" s="229"/>
      <c r="BD56" s="238">
        <f>IF($BE$3="４週",BB56/4,IF($BE$3="暦月",(BB56/($BE$8/7)),""))</f>
        <v>40</v>
      </c>
      <c r="BE56" s="229"/>
      <c r="BF56" s="251"/>
      <c r="BG56" s="258"/>
      <c r="BH56" s="258"/>
      <c r="BI56" s="258"/>
      <c r="BJ56" s="268"/>
    </row>
    <row r="57" spans="2:62" ht="20.25" customHeight="1">
      <c r="B57" s="11">
        <f>B55+1</f>
        <v>21</v>
      </c>
      <c r="C57" s="25" t="s">
        <v>140</v>
      </c>
      <c r="D57" s="36"/>
      <c r="E57" s="43"/>
      <c r="F57" s="48"/>
      <c r="G57" s="43"/>
      <c r="H57" s="48"/>
      <c r="I57" s="57" t="s">
        <v>21</v>
      </c>
      <c r="J57" s="71"/>
      <c r="K57" s="77" t="s">
        <v>125</v>
      </c>
      <c r="L57" s="93"/>
      <c r="M57" s="93"/>
      <c r="N57" s="36"/>
      <c r="O57" s="100" t="s">
        <v>145</v>
      </c>
      <c r="P57" s="105"/>
      <c r="Q57" s="105"/>
      <c r="R57" s="105"/>
      <c r="S57" s="116"/>
      <c r="T57" s="126" t="s">
        <v>39</v>
      </c>
      <c r="U57" s="134"/>
      <c r="V57" s="146"/>
      <c r="W57" s="158"/>
      <c r="X57" s="170" t="s">
        <v>66</v>
      </c>
      <c r="Y57" s="170" t="s">
        <v>61</v>
      </c>
      <c r="Z57" s="170" t="s">
        <v>71</v>
      </c>
      <c r="AA57" s="170" t="s">
        <v>68</v>
      </c>
      <c r="AB57" s="170"/>
      <c r="AC57" s="186" t="s">
        <v>71</v>
      </c>
      <c r="AD57" s="158" t="s">
        <v>71</v>
      </c>
      <c r="AE57" s="170"/>
      <c r="AF57" s="170" t="s">
        <v>66</v>
      </c>
      <c r="AG57" s="170" t="s">
        <v>61</v>
      </c>
      <c r="AH57" s="170" t="s">
        <v>71</v>
      </c>
      <c r="AI57" s="170" t="s">
        <v>68</v>
      </c>
      <c r="AJ57" s="186"/>
      <c r="AK57" s="158" t="s">
        <v>71</v>
      </c>
      <c r="AL57" s="170" t="s">
        <v>68</v>
      </c>
      <c r="AM57" s="170"/>
      <c r="AN57" s="170" t="s">
        <v>66</v>
      </c>
      <c r="AO57" s="170" t="s">
        <v>61</v>
      </c>
      <c r="AP57" s="170" t="s">
        <v>71</v>
      </c>
      <c r="AQ57" s="186"/>
      <c r="AR57" s="158"/>
      <c r="AS57" s="170" t="s">
        <v>71</v>
      </c>
      <c r="AT57" s="170" t="s">
        <v>68</v>
      </c>
      <c r="AU57" s="170"/>
      <c r="AV57" s="170" t="s">
        <v>66</v>
      </c>
      <c r="AW57" s="170" t="s">
        <v>61</v>
      </c>
      <c r="AX57" s="186" t="s">
        <v>71</v>
      </c>
      <c r="AY57" s="158"/>
      <c r="AZ57" s="170"/>
      <c r="BA57" s="213"/>
      <c r="BB57" s="221"/>
      <c r="BC57" s="230"/>
      <c r="BD57" s="239"/>
      <c r="BE57" s="247"/>
      <c r="BF57" s="252"/>
      <c r="BG57" s="259"/>
      <c r="BH57" s="259"/>
      <c r="BI57" s="259"/>
      <c r="BJ57" s="269"/>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106</v>
      </c>
      <c r="U58" s="133"/>
      <c r="V58" s="145"/>
      <c r="W58" s="157"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85">
        <f>IF(AC57="","",VLOOKUP(AC57,'【記載例】シフト記号表（勤務時間帯）'!$C$6:$L$47,10,FALSE))</f>
        <v>8</v>
      </c>
      <c r="AD58" s="157">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85" t="str">
        <f>IF(AJ57="","",VLOOKUP(AJ57,'【記載例】シフト記号表（勤務時間帯）'!$C$6:$L$47,10,FALSE))</f>
        <v/>
      </c>
      <c r="AK58" s="157">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85" t="str">
        <f>IF(AQ57="","",VLOOKUP(AQ57,'【記載例】シフト記号表（勤務時間帯）'!$C$6:$L$47,10,FALSE))</f>
        <v/>
      </c>
      <c r="AR58" s="157"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85">
        <f>IF(AX57="","",VLOOKUP(AX57,'【記載例】シフト記号表（勤務時間帯）'!$C$6:$L$47,10,FALSE))</f>
        <v>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20">
        <f>IF($BE$3="４週",SUM(W58:AX58),IF($BE$3="暦月",SUM(W58:BA58),""))</f>
        <v>160</v>
      </c>
      <c r="BC58" s="229"/>
      <c r="BD58" s="238">
        <f>IF($BE$3="４週",BB58/4,IF($BE$3="暦月",(BB58/($BE$8/7)),""))</f>
        <v>40</v>
      </c>
      <c r="BE58" s="229"/>
      <c r="BF58" s="251"/>
      <c r="BG58" s="258"/>
      <c r="BH58" s="258"/>
      <c r="BI58" s="258"/>
      <c r="BJ58" s="268"/>
    </row>
    <row r="59" spans="2:62" ht="20.25" customHeight="1">
      <c r="B59" s="11">
        <f>B57+1</f>
        <v>22</v>
      </c>
      <c r="C59" s="25" t="s">
        <v>140</v>
      </c>
      <c r="D59" s="36"/>
      <c r="E59" s="43"/>
      <c r="F59" s="48"/>
      <c r="G59" s="43"/>
      <c r="H59" s="48"/>
      <c r="I59" s="57" t="s">
        <v>21</v>
      </c>
      <c r="J59" s="71"/>
      <c r="K59" s="77" t="s">
        <v>125</v>
      </c>
      <c r="L59" s="93"/>
      <c r="M59" s="93"/>
      <c r="N59" s="36"/>
      <c r="O59" s="100" t="s">
        <v>183</v>
      </c>
      <c r="P59" s="105"/>
      <c r="Q59" s="105"/>
      <c r="R59" s="105"/>
      <c r="S59" s="116"/>
      <c r="T59" s="126" t="s">
        <v>39</v>
      </c>
      <c r="U59" s="134"/>
      <c r="V59" s="146"/>
      <c r="W59" s="158" t="s">
        <v>71</v>
      </c>
      <c r="X59" s="170"/>
      <c r="Y59" s="170" t="s">
        <v>66</v>
      </c>
      <c r="Z59" s="170" t="s">
        <v>61</v>
      </c>
      <c r="AA59" s="170" t="s">
        <v>71</v>
      </c>
      <c r="AB59" s="170" t="s">
        <v>68</v>
      </c>
      <c r="AC59" s="186"/>
      <c r="AD59" s="158" t="s">
        <v>68</v>
      </c>
      <c r="AE59" s="170" t="s">
        <v>71</v>
      </c>
      <c r="AF59" s="170"/>
      <c r="AG59" s="170" t="s">
        <v>66</v>
      </c>
      <c r="AH59" s="170" t="s">
        <v>61</v>
      </c>
      <c r="AI59" s="170" t="s">
        <v>71</v>
      </c>
      <c r="AJ59" s="186"/>
      <c r="AK59" s="158" t="s">
        <v>68</v>
      </c>
      <c r="AL59" s="170" t="s">
        <v>71</v>
      </c>
      <c r="AM59" s="170"/>
      <c r="AN59" s="170"/>
      <c r="AO59" s="170" t="s">
        <v>66</v>
      </c>
      <c r="AP59" s="170" t="s">
        <v>61</v>
      </c>
      <c r="AQ59" s="186" t="s">
        <v>68</v>
      </c>
      <c r="AR59" s="158" t="s">
        <v>68</v>
      </c>
      <c r="AS59" s="170"/>
      <c r="AT59" s="170" t="s">
        <v>71</v>
      </c>
      <c r="AU59" s="170" t="s">
        <v>68</v>
      </c>
      <c r="AV59" s="170"/>
      <c r="AW59" s="170" t="s">
        <v>66</v>
      </c>
      <c r="AX59" s="186" t="s">
        <v>61</v>
      </c>
      <c r="AY59" s="158"/>
      <c r="AZ59" s="170"/>
      <c r="BA59" s="213"/>
      <c r="BB59" s="221"/>
      <c r="BC59" s="230"/>
      <c r="BD59" s="239"/>
      <c r="BE59" s="247"/>
      <c r="BF59" s="252"/>
      <c r="BG59" s="259"/>
      <c r="BH59" s="259"/>
      <c r="BI59" s="259"/>
      <c r="BJ59" s="269"/>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106</v>
      </c>
      <c r="U60" s="133"/>
      <c r="V60" s="145"/>
      <c r="W60" s="157">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85" t="str">
        <f>IF(AC59="","",VLOOKUP(AC59,'【記載例】シフト記号表（勤務時間帯）'!$C$6:$L$47,10,FALSE))</f>
        <v/>
      </c>
      <c r="AD60" s="157">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85" t="str">
        <f>IF(AJ59="","",VLOOKUP(AJ59,'【記載例】シフト記号表（勤務時間帯）'!$C$6:$L$47,10,FALSE))</f>
        <v/>
      </c>
      <c r="AK60" s="157">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5">
        <f>IF(AQ59="","",VLOOKUP(AQ59,'【記載例】シフト記号表（勤務時間帯）'!$C$6:$L$47,10,FALSE))</f>
        <v>7.9999999999999982</v>
      </c>
      <c r="AR60" s="157">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85">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20">
        <f>IF($BE$3="４週",SUM(W60:AX60),IF($BE$3="暦月",SUM(W60:BA60),""))</f>
        <v>160</v>
      </c>
      <c r="BC60" s="229"/>
      <c r="BD60" s="238">
        <f>IF($BE$3="４週",BB60/4,IF($BE$3="暦月",(BB60/($BE$8/7)),""))</f>
        <v>40</v>
      </c>
      <c r="BE60" s="229"/>
      <c r="BF60" s="251"/>
      <c r="BG60" s="258"/>
      <c r="BH60" s="258"/>
      <c r="BI60" s="258"/>
      <c r="BJ60" s="268"/>
    </row>
    <row r="61" spans="2:62" ht="20.25" customHeight="1">
      <c r="B61" s="11">
        <f>B59+1</f>
        <v>23</v>
      </c>
      <c r="C61" s="25" t="s">
        <v>140</v>
      </c>
      <c r="D61" s="36"/>
      <c r="E61" s="43"/>
      <c r="F61" s="48"/>
      <c r="G61" s="43"/>
      <c r="H61" s="48"/>
      <c r="I61" s="57" t="s">
        <v>21</v>
      </c>
      <c r="J61" s="71"/>
      <c r="K61" s="77" t="s">
        <v>125</v>
      </c>
      <c r="L61" s="93"/>
      <c r="M61" s="93"/>
      <c r="N61" s="36"/>
      <c r="O61" s="100" t="s">
        <v>184</v>
      </c>
      <c r="P61" s="105"/>
      <c r="Q61" s="105"/>
      <c r="R61" s="105"/>
      <c r="S61" s="116"/>
      <c r="T61" s="126" t="s">
        <v>39</v>
      </c>
      <c r="U61" s="134"/>
      <c r="V61" s="146"/>
      <c r="W61" s="158" t="s">
        <v>68</v>
      </c>
      <c r="X61" s="170" t="s">
        <v>71</v>
      </c>
      <c r="Y61" s="170"/>
      <c r="Z61" s="170" t="s">
        <v>66</v>
      </c>
      <c r="AA61" s="170" t="s">
        <v>61</v>
      </c>
      <c r="AB61" s="170"/>
      <c r="AC61" s="186" t="s">
        <v>68</v>
      </c>
      <c r="AD61" s="158" t="s">
        <v>71</v>
      </c>
      <c r="AE61" s="170" t="s">
        <v>71</v>
      </c>
      <c r="AF61" s="170" t="s">
        <v>68</v>
      </c>
      <c r="AG61" s="170"/>
      <c r="AH61" s="170" t="s">
        <v>66</v>
      </c>
      <c r="AI61" s="170" t="s">
        <v>61</v>
      </c>
      <c r="AJ61" s="186"/>
      <c r="AK61" s="158" t="s">
        <v>71</v>
      </c>
      <c r="AL61" s="170"/>
      <c r="AM61" s="170" t="s">
        <v>71</v>
      </c>
      <c r="AN61" s="170" t="s">
        <v>71</v>
      </c>
      <c r="AO61" s="170"/>
      <c r="AP61" s="170" t="s">
        <v>66</v>
      </c>
      <c r="AQ61" s="186" t="s">
        <v>61</v>
      </c>
      <c r="AR61" s="158" t="s">
        <v>71</v>
      </c>
      <c r="AS61" s="170" t="s">
        <v>68</v>
      </c>
      <c r="AT61" s="170"/>
      <c r="AU61" s="170" t="s">
        <v>71</v>
      </c>
      <c r="AV61" s="170" t="s">
        <v>71</v>
      </c>
      <c r="AW61" s="170"/>
      <c r="AX61" s="186" t="s">
        <v>66</v>
      </c>
      <c r="AY61" s="158"/>
      <c r="AZ61" s="170"/>
      <c r="BA61" s="213"/>
      <c r="BB61" s="221"/>
      <c r="BC61" s="230"/>
      <c r="BD61" s="239"/>
      <c r="BE61" s="247"/>
      <c r="BF61" s="252"/>
      <c r="BG61" s="259"/>
      <c r="BH61" s="259"/>
      <c r="BI61" s="259"/>
      <c r="BJ61" s="269"/>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106</v>
      </c>
      <c r="U62" s="133"/>
      <c r="V62" s="145"/>
      <c r="W62" s="157">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85">
        <f>IF(AC61="","",VLOOKUP(AC61,'【記載例】シフト記号表（勤務時間帯）'!$C$6:$L$47,10,FALSE))</f>
        <v>7.9999999999999982</v>
      </c>
      <c r="AD62" s="157">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85" t="str">
        <f>IF(AJ61="","",VLOOKUP(AJ61,'【記載例】シフト記号表（勤務時間帯）'!$C$6:$L$47,10,FALSE))</f>
        <v/>
      </c>
      <c r="AK62" s="157">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85">
        <f>IF(AQ61="","",VLOOKUP(AQ61,'【記載例】シフト記号表（勤務時間帯）'!$C$6:$L$47,10,FALSE))</f>
        <v>8</v>
      </c>
      <c r="AR62" s="157">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85">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20">
        <f>IF($BE$3="４週",SUM(W62:AX62),IF($BE$3="暦月",SUM(W62:BA62),""))</f>
        <v>160</v>
      </c>
      <c r="BC62" s="229"/>
      <c r="BD62" s="238">
        <f>IF($BE$3="４週",BB62/4,IF($BE$3="暦月",(BB62/($BE$8/7)),""))</f>
        <v>40</v>
      </c>
      <c r="BE62" s="229"/>
      <c r="BF62" s="251"/>
      <c r="BG62" s="258"/>
      <c r="BH62" s="258"/>
      <c r="BI62" s="258"/>
      <c r="BJ62" s="268"/>
    </row>
    <row r="63" spans="2:62" ht="20.25" customHeight="1">
      <c r="B63" s="11">
        <f>B61+1</f>
        <v>24</v>
      </c>
      <c r="C63" s="25" t="s">
        <v>140</v>
      </c>
      <c r="D63" s="36"/>
      <c r="E63" s="43"/>
      <c r="F63" s="48"/>
      <c r="G63" s="43"/>
      <c r="H63" s="48"/>
      <c r="I63" s="57" t="s">
        <v>22</v>
      </c>
      <c r="J63" s="71"/>
      <c r="K63" s="77" t="s">
        <v>125</v>
      </c>
      <c r="L63" s="93"/>
      <c r="M63" s="93"/>
      <c r="N63" s="36"/>
      <c r="O63" s="100" t="s">
        <v>20</v>
      </c>
      <c r="P63" s="105"/>
      <c r="Q63" s="105"/>
      <c r="R63" s="105"/>
      <c r="S63" s="116"/>
      <c r="T63" s="126" t="s">
        <v>39</v>
      </c>
      <c r="U63" s="134"/>
      <c r="V63" s="146"/>
      <c r="W63" s="158"/>
      <c r="X63" s="170" t="s">
        <v>68</v>
      </c>
      <c r="Y63" s="170" t="s">
        <v>71</v>
      </c>
      <c r="Z63" s="170"/>
      <c r="AA63" s="170" t="s">
        <v>71</v>
      </c>
      <c r="AB63" s="170" t="s">
        <v>71</v>
      </c>
      <c r="AC63" s="186"/>
      <c r="AD63" s="158"/>
      <c r="AE63" s="170" t="s">
        <v>68</v>
      </c>
      <c r="AF63" s="170" t="s">
        <v>71</v>
      </c>
      <c r="AG63" s="170" t="s">
        <v>71</v>
      </c>
      <c r="AH63" s="170"/>
      <c r="AI63" s="170"/>
      <c r="AJ63" s="186" t="s">
        <v>68</v>
      </c>
      <c r="AK63" s="158"/>
      <c r="AL63" s="170"/>
      <c r="AM63" s="170" t="s">
        <v>68</v>
      </c>
      <c r="AN63" s="170" t="s">
        <v>68</v>
      </c>
      <c r="AO63" s="170" t="s">
        <v>71</v>
      </c>
      <c r="AP63" s="170"/>
      <c r="AQ63" s="186" t="s">
        <v>71</v>
      </c>
      <c r="AR63" s="158"/>
      <c r="AS63" s="170" t="s">
        <v>71</v>
      </c>
      <c r="AT63" s="170" t="s">
        <v>71</v>
      </c>
      <c r="AU63" s="170"/>
      <c r="AV63" s="170" t="s">
        <v>71</v>
      </c>
      <c r="AW63" s="170" t="s">
        <v>68</v>
      </c>
      <c r="AX63" s="186"/>
      <c r="AY63" s="158"/>
      <c r="AZ63" s="170"/>
      <c r="BA63" s="213"/>
      <c r="BB63" s="221"/>
      <c r="BC63" s="230"/>
      <c r="BD63" s="239"/>
      <c r="BE63" s="247"/>
      <c r="BF63" s="252"/>
      <c r="BG63" s="259"/>
      <c r="BH63" s="259"/>
      <c r="BI63" s="259"/>
      <c r="BJ63" s="269"/>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106</v>
      </c>
      <c r="U64" s="133"/>
      <c r="V64" s="145"/>
      <c r="W64" s="157"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85" t="str">
        <f>IF(AC63="","",VLOOKUP(AC63,'【記載例】シフト記号表（勤務時間帯）'!$C$6:$L$47,10,FALSE))</f>
        <v/>
      </c>
      <c r="AD64" s="157"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85">
        <f>IF(AJ63="","",VLOOKUP(AJ63,'【記載例】シフト記号表（勤務時間帯）'!$C$6:$L$47,10,FALSE))</f>
        <v>7.9999999999999982</v>
      </c>
      <c r="AK64" s="157"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85">
        <f>IF(AQ63="","",VLOOKUP(AQ63,'【記載例】シフト記号表（勤務時間帯）'!$C$6:$L$47,10,FALSE))</f>
        <v>8</v>
      </c>
      <c r="AR64" s="157"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85" t="str">
        <f>IF(AX63="","",VLOOKUP(AX63,'【記載例】シフト記号表（勤務時間帯）'!$C$6:$L$47,10,FALSE))</f>
        <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20">
        <f>IF($BE$3="４週",SUM(W64:AX64),IF($BE$3="暦月",SUM(W64:BA64),""))</f>
        <v>128</v>
      </c>
      <c r="BC64" s="229"/>
      <c r="BD64" s="238">
        <f>IF($BE$3="４週",BB64/4,IF($BE$3="暦月",(BB64/($BE$8/7)),""))</f>
        <v>32</v>
      </c>
      <c r="BE64" s="229"/>
      <c r="BF64" s="251"/>
      <c r="BG64" s="258"/>
      <c r="BH64" s="258"/>
      <c r="BI64" s="258"/>
      <c r="BJ64" s="268"/>
    </row>
    <row r="65" spans="2:62" ht="20.25" customHeight="1">
      <c r="B65" s="11">
        <f>B63+1</f>
        <v>25</v>
      </c>
      <c r="C65" s="25" t="s">
        <v>140</v>
      </c>
      <c r="D65" s="36"/>
      <c r="E65" s="43"/>
      <c r="F65" s="48"/>
      <c r="G65" s="43"/>
      <c r="H65" s="48"/>
      <c r="I65" s="57" t="s">
        <v>21</v>
      </c>
      <c r="J65" s="71"/>
      <c r="K65" s="77" t="s">
        <v>41</v>
      </c>
      <c r="L65" s="93"/>
      <c r="M65" s="93"/>
      <c r="N65" s="36"/>
      <c r="O65" s="100" t="s">
        <v>185</v>
      </c>
      <c r="P65" s="105"/>
      <c r="Q65" s="105"/>
      <c r="R65" s="105"/>
      <c r="S65" s="116"/>
      <c r="T65" s="126" t="s">
        <v>39</v>
      </c>
      <c r="U65" s="134"/>
      <c r="V65" s="146"/>
      <c r="W65" s="158" t="s">
        <v>71</v>
      </c>
      <c r="X65" s="170" t="s">
        <v>71</v>
      </c>
      <c r="Y65" s="170"/>
      <c r="Z65" s="170"/>
      <c r="AA65" s="170" t="s">
        <v>66</v>
      </c>
      <c r="AB65" s="170" t="s">
        <v>61</v>
      </c>
      <c r="AC65" s="186" t="s">
        <v>68</v>
      </c>
      <c r="AD65" s="158" t="s">
        <v>68</v>
      </c>
      <c r="AE65" s="170"/>
      <c r="AF65" s="170" t="s">
        <v>71</v>
      </c>
      <c r="AG65" s="170" t="s">
        <v>71</v>
      </c>
      <c r="AH65" s="170"/>
      <c r="AI65" s="170" t="s">
        <v>66</v>
      </c>
      <c r="AJ65" s="186" t="s">
        <v>61</v>
      </c>
      <c r="AK65" s="158" t="s">
        <v>68</v>
      </c>
      <c r="AL65" s="170" t="s">
        <v>68</v>
      </c>
      <c r="AM65" s="170"/>
      <c r="AN65" s="170" t="s">
        <v>71</v>
      </c>
      <c r="AO65" s="170"/>
      <c r="AP65" s="170"/>
      <c r="AQ65" s="186" t="s">
        <v>66</v>
      </c>
      <c r="AR65" s="158" t="s">
        <v>61</v>
      </c>
      <c r="AS65" s="170" t="s">
        <v>68</v>
      </c>
      <c r="AT65" s="170" t="s">
        <v>68</v>
      </c>
      <c r="AU65" s="170"/>
      <c r="AV65" s="170" t="s">
        <v>68</v>
      </c>
      <c r="AW65" s="170" t="s">
        <v>71</v>
      </c>
      <c r="AX65" s="186" t="s">
        <v>71</v>
      </c>
      <c r="AY65" s="158"/>
      <c r="AZ65" s="170"/>
      <c r="BA65" s="213"/>
      <c r="BB65" s="221"/>
      <c r="BC65" s="230"/>
      <c r="BD65" s="239"/>
      <c r="BE65" s="247"/>
      <c r="BF65" s="252"/>
      <c r="BG65" s="259"/>
      <c r="BH65" s="259"/>
      <c r="BI65" s="259"/>
      <c r="BJ65" s="269"/>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106</v>
      </c>
      <c r="U66" s="133"/>
      <c r="V66" s="145"/>
      <c r="W66" s="157">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85">
        <f>IF(AC65="","",VLOOKUP(AC65,'【記載例】シフト記号表（勤務時間帯）'!$C$6:$L$47,10,FALSE))</f>
        <v>7.9999999999999982</v>
      </c>
      <c r="AD66" s="157">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85">
        <f>IF(AJ65="","",VLOOKUP(AJ65,'【記載例】シフト記号表（勤務時間帯）'!$C$6:$L$47,10,FALSE))</f>
        <v>8</v>
      </c>
      <c r="AK66" s="157">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5">
        <f>IF(AQ65="","",VLOOKUP(AQ65,'【記載例】シフト記号表（勤務時間帯）'!$C$6:$L$47,10,FALSE))</f>
        <v>8</v>
      </c>
      <c r="AR66" s="157">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85">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20">
        <f>IF($BE$3="４週",SUM(W66:AX66),IF($BE$3="暦月",SUM(W66:BA66),""))</f>
        <v>160</v>
      </c>
      <c r="BC66" s="229"/>
      <c r="BD66" s="238">
        <f>IF($BE$3="４週",BB66/4,IF($BE$3="暦月",(BB66/($BE$8/7)),""))</f>
        <v>40</v>
      </c>
      <c r="BE66" s="229"/>
      <c r="BF66" s="251"/>
      <c r="BG66" s="258"/>
      <c r="BH66" s="258"/>
      <c r="BI66" s="258"/>
      <c r="BJ66" s="268"/>
    </row>
    <row r="67" spans="2:62" ht="20.25" customHeight="1">
      <c r="B67" s="11">
        <f>B65+1</f>
        <v>26</v>
      </c>
      <c r="C67" s="25" t="s">
        <v>140</v>
      </c>
      <c r="D67" s="36"/>
      <c r="E67" s="43"/>
      <c r="F67" s="48"/>
      <c r="G67" s="43"/>
      <c r="H67" s="48"/>
      <c r="I67" s="57" t="s">
        <v>21</v>
      </c>
      <c r="J67" s="71"/>
      <c r="K67" s="77" t="s">
        <v>125</v>
      </c>
      <c r="L67" s="93"/>
      <c r="M67" s="93"/>
      <c r="N67" s="36"/>
      <c r="O67" s="100" t="s">
        <v>187</v>
      </c>
      <c r="P67" s="105"/>
      <c r="Q67" s="105"/>
      <c r="R67" s="105"/>
      <c r="S67" s="116"/>
      <c r="T67" s="126" t="s">
        <v>39</v>
      </c>
      <c r="U67" s="134"/>
      <c r="V67" s="146"/>
      <c r="W67" s="158"/>
      <c r="X67" s="170" t="s">
        <v>68</v>
      </c>
      <c r="Y67" s="170" t="s">
        <v>71</v>
      </c>
      <c r="Z67" s="170" t="s">
        <v>71</v>
      </c>
      <c r="AA67" s="170"/>
      <c r="AB67" s="170" t="s">
        <v>66</v>
      </c>
      <c r="AC67" s="186" t="s">
        <v>61</v>
      </c>
      <c r="AD67" s="158" t="s">
        <v>71</v>
      </c>
      <c r="AE67" s="170"/>
      <c r="AF67" s="170" t="s">
        <v>71</v>
      </c>
      <c r="AG67" s="170" t="s">
        <v>71</v>
      </c>
      <c r="AH67" s="170"/>
      <c r="AI67" s="170"/>
      <c r="AJ67" s="186" t="s">
        <v>66</v>
      </c>
      <c r="AK67" s="158" t="s">
        <v>61</v>
      </c>
      <c r="AL67" s="170" t="s">
        <v>71</v>
      </c>
      <c r="AM67" s="170" t="s">
        <v>71</v>
      </c>
      <c r="AN67" s="170" t="s">
        <v>71</v>
      </c>
      <c r="AO67" s="170" t="s">
        <v>68</v>
      </c>
      <c r="AP67" s="170" t="s">
        <v>68</v>
      </c>
      <c r="AQ67" s="186"/>
      <c r="AR67" s="158" t="s">
        <v>66</v>
      </c>
      <c r="AS67" s="170" t="s">
        <v>61</v>
      </c>
      <c r="AT67" s="170" t="s">
        <v>68</v>
      </c>
      <c r="AU67" s="170" t="s">
        <v>71</v>
      </c>
      <c r="AV67" s="170"/>
      <c r="AW67" s="170"/>
      <c r="AX67" s="186" t="s">
        <v>68</v>
      </c>
      <c r="AY67" s="158"/>
      <c r="AZ67" s="170"/>
      <c r="BA67" s="213"/>
      <c r="BB67" s="221"/>
      <c r="BC67" s="230"/>
      <c r="BD67" s="239"/>
      <c r="BE67" s="247"/>
      <c r="BF67" s="252"/>
      <c r="BG67" s="259"/>
      <c r="BH67" s="259"/>
      <c r="BI67" s="259"/>
      <c r="BJ67" s="269"/>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106</v>
      </c>
      <c r="U68" s="133"/>
      <c r="V68" s="145"/>
      <c r="W68" s="157"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85">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85">
        <f>IF(AJ67="","",VLOOKUP(AJ67,'【記載例】シフト記号表（勤務時間帯）'!$C$6:$L$47,10,FALSE))</f>
        <v>8</v>
      </c>
      <c r="AK68" s="157">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85" t="str">
        <f>IF(AQ67="","",VLOOKUP(AQ67,'【記載例】シフト記号表（勤務時間帯）'!$C$6:$L$47,10,FALSE))</f>
        <v/>
      </c>
      <c r="AR68" s="157">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85">
        <f>IF(AX67="","",VLOOKUP(AX67,'【記載例】シフト記号表（勤務時間帯）'!$C$6:$L$47,10,FALSE))</f>
        <v>7.9999999999999982</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20">
        <f>IF($BE$3="４週",SUM(W68:AX68),IF($BE$3="暦月",SUM(W68:BA68),""))</f>
        <v>160</v>
      </c>
      <c r="BC68" s="229"/>
      <c r="BD68" s="238">
        <f>IF($BE$3="４週",BB68/4,IF($BE$3="暦月",(BB68/($BE$8/7)),""))</f>
        <v>40</v>
      </c>
      <c r="BE68" s="229"/>
      <c r="BF68" s="251"/>
      <c r="BG68" s="258"/>
      <c r="BH68" s="258"/>
      <c r="BI68" s="258"/>
      <c r="BJ68" s="268"/>
    </row>
    <row r="69" spans="2:62" ht="20.25" customHeight="1">
      <c r="B69" s="11">
        <f>B67+1</f>
        <v>27</v>
      </c>
      <c r="C69" s="25" t="s">
        <v>140</v>
      </c>
      <c r="D69" s="36"/>
      <c r="E69" s="43"/>
      <c r="F69" s="48"/>
      <c r="G69" s="43"/>
      <c r="H69" s="48"/>
      <c r="I69" s="57" t="s">
        <v>21</v>
      </c>
      <c r="J69" s="71"/>
      <c r="K69" s="77" t="s">
        <v>125</v>
      </c>
      <c r="L69" s="93"/>
      <c r="M69" s="93"/>
      <c r="N69" s="36"/>
      <c r="O69" s="100" t="s">
        <v>188</v>
      </c>
      <c r="P69" s="105"/>
      <c r="Q69" s="105"/>
      <c r="R69" s="105"/>
      <c r="S69" s="116"/>
      <c r="T69" s="126" t="s">
        <v>39</v>
      </c>
      <c r="U69" s="134"/>
      <c r="V69" s="146"/>
      <c r="W69" s="158" t="s">
        <v>68</v>
      </c>
      <c r="X69" s="170"/>
      <c r="Y69" s="170" t="s">
        <v>68</v>
      </c>
      <c r="Z69" s="170"/>
      <c r="AA69" s="170" t="s">
        <v>71</v>
      </c>
      <c r="AB69" s="170"/>
      <c r="AC69" s="186" t="s">
        <v>66</v>
      </c>
      <c r="AD69" s="158" t="s">
        <v>61</v>
      </c>
      <c r="AE69" s="170" t="s">
        <v>71</v>
      </c>
      <c r="AF69" s="170" t="s">
        <v>71</v>
      </c>
      <c r="AG69" s="170" t="s">
        <v>68</v>
      </c>
      <c r="AH69" s="170" t="s">
        <v>68</v>
      </c>
      <c r="AI69" s="170"/>
      <c r="AJ69" s="186" t="s">
        <v>71</v>
      </c>
      <c r="AK69" s="158" t="s">
        <v>66</v>
      </c>
      <c r="AL69" s="170" t="s">
        <v>61</v>
      </c>
      <c r="AM69" s="170" t="s">
        <v>68</v>
      </c>
      <c r="AN69" s="170"/>
      <c r="AO69" s="170" t="s">
        <v>71</v>
      </c>
      <c r="AP69" s="170" t="s">
        <v>71</v>
      </c>
      <c r="AQ69" s="186"/>
      <c r="AR69" s="158"/>
      <c r="AS69" s="170" t="s">
        <v>66</v>
      </c>
      <c r="AT69" s="170" t="s">
        <v>61</v>
      </c>
      <c r="AU69" s="170" t="s">
        <v>68</v>
      </c>
      <c r="AV69" s="170" t="s">
        <v>71</v>
      </c>
      <c r="AW69" s="170" t="s">
        <v>71</v>
      </c>
      <c r="AX69" s="186"/>
      <c r="AY69" s="158"/>
      <c r="AZ69" s="170"/>
      <c r="BA69" s="213"/>
      <c r="BB69" s="221"/>
      <c r="BC69" s="230"/>
      <c r="BD69" s="239"/>
      <c r="BE69" s="247"/>
      <c r="BF69" s="252"/>
      <c r="BG69" s="259"/>
      <c r="BH69" s="259"/>
      <c r="BI69" s="259"/>
      <c r="BJ69" s="269"/>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106</v>
      </c>
      <c r="U70" s="133"/>
      <c r="V70" s="145"/>
      <c r="W70" s="157">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85">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85">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85" t="str">
        <f>IF(AQ69="","",VLOOKUP(AQ69,'【記載例】シフト記号表（勤務時間帯）'!$C$6:$L$47,10,FALSE))</f>
        <v/>
      </c>
      <c r="AR70" s="157"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85" t="str">
        <f>IF(AX69="","",VLOOKUP(AX69,'【記載例】シフト記号表（勤務時間帯）'!$C$6:$L$47,10,FALSE))</f>
        <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20">
        <f>IF($BE$3="４週",SUM(W70:AX70),IF($BE$3="暦月",SUM(W70:BA70),""))</f>
        <v>160</v>
      </c>
      <c r="BC70" s="229"/>
      <c r="BD70" s="238">
        <f>IF($BE$3="４週",BB70/4,IF($BE$3="暦月",(BB70/($BE$8/7)),""))</f>
        <v>40</v>
      </c>
      <c r="BE70" s="229"/>
      <c r="BF70" s="251"/>
      <c r="BG70" s="258"/>
      <c r="BH70" s="258"/>
      <c r="BI70" s="258"/>
      <c r="BJ70" s="268"/>
    </row>
    <row r="71" spans="2:62" ht="20.25" customHeight="1">
      <c r="B71" s="11">
        <f>B69+1</f>
        <v>28</v>
      </c>
      <c r="C71" s="25" t="s">
        <v>140</v>
      </c>
      <c r="D71" s="36"/>
      <c r="E71" s="43"/>
      <c r="F71" s="48"/>
      <c r="G71" s="43"/>
      <c r="H71" s="48"/>
      <c r="I71" s="57" t="s">
        <v>21</v>
      </c>
      <c r="J71" s="71"/>
      <c r="K71" s="77" t="s">
        <v>125</v>
      </c>
      <c r="L71" s="93"/>
      <c r="M71" s="93"/>
      <c r="N71" s="36"/>
      <c r="O71" s="100" t="s">
        <v>190</v>
      </c>
      <c r="P71" s="105"/>
      <c r="Q71" s="105"/>
      <c r="R71" s="105"/>
      <c r="S71" s="116"/>
      <c r="T71" s="126" t="s">
        <v>39</v>
      </c>
      <c r="U71" s="134"/>
      <c r="V71" s="146"/>
      <c r="W71" s="158" t="s">
        <v>61</v>
      </c>
      <c r="X71" s="170"/>
      <c r="Y71" s="170" t="s">
        <v>71</v>
      </c>
      <c r="Z71" s="170" t="s">
        <v>68</v>
      </c>
      <c r="AA71" s="170" t="s">
        <v>68</v>
      </c>
      <c r="AB71" s="170" t="s">
        <v>68</v>
      </c>
      <c r="AC71" s="186"/>
      <c r="AD71" s="158" t="s">
        <v>66</v>
      </c>
      <c r="AE71" s="170" t="s">
        <v>61</v>
      </c>
      <c r="AF71" s="170" t="s">
        <v>68</v>
      </c>
      <c r="AG71" s="170"/>
      <c r="AH71" s="170" t="s">
        <v>71</v>
      </c>
      <c r="AI71" s="170" t="s">
        <v>71</v>
      </c>
      <c r="AJ71" s="186"/>
      <c r="AK71" s="158"/>
      <c r="AL71" s="170" t="s">
        <v>66</v>
      </c>
      <c r="AM71" s="170" t="s">
        <v>61</v>
      </c>
      <c r="AN71" s="170" t="s">
        <v>68</v>
      </c>
      <c r="AO71" s="170"/>
      <c r="AP71" s="170" t="s">
        <v>71</v>
      </c>
      <c r="AQ71" s="186" t="s">
        <v>71</v>
      </c>
      <c r="AR71" s="158" t="s">
        <v>71</v>
      </c>
      <c r="AS71" s="170"/>
      <c r="AT71" s="170" t="s">
        <v>66</v>
      </c>
      <c r="AU71" s="170" t="s">
        <v>61</v>
      </c>
      <c r="AV71" s="170" t="s">
        <v>68</v>
      </c>
      <c r="AW71" s="170"/>
      <c r="AX71" s="186" t="s">
        <v>71</v>
      </c>
      <c r="AY71" s="158"/>
      <c r="AZ71" s="170"/>
      <c r="BA71" s="213"/>
      <c r="BB71" s="221"/>
      <c r="BC71" s="230"/>
      <c r="BD71" s="239"/>
      <c r="BE71" s="247"/>
      <c r="BF71" s="252"/>
      <c r="BG71" s="259"/>
      <c r="BH71" s="259"/>
      <c r="BI71" s="259"/>
      <c r="BJ71" s="269"/>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106</v>
      </c>
      <c r="U72" s="133"/>
      <c r="V72" s="145"/>
      <c r="W72" s="157">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85" t="str">
        <f>IF(AC71="","",VLOOKUP(AC71,'【記載例】シフト記号表（勤務時間帯）'!$C$6:$L$47,10,FALSE))</f>
        <v/>
      </c>
      <c r="AD72" s="157">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5" t="str">
        <f>IF(AJ71="","",VLOOKUP(AJ71,'【記載例】シフト記号表（勤務時間帯）'!$C$6:$L$47,10,FALSE))</f>
        <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85">
        <f>IF(AQ71="","",VLOOKUP(AQ71,'【記載例】シフト記号表（勤務時間帯）'!$C$6:$L$47,10,FALSE))</f>
        <v>8</v>
      </c>
      <c r="AR72" s="157">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85">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20">
        <f>IF($BE$3="４週",SUM(W72:AX72),IF($BE$3="暦月",SUM(W72:BA72),""))</f>
        <v>160</v>
      </c>
      <c r="BC72" s="229"/>
      <c r="BD72" s="238">
        <f>IF($BE$3="４週",BB72/4,IF($BE$3="暦月",(BB72/($BE$8/7)),""))</f>
        <v>40</v>
      </c>
      <c r="BE72" s="229"/>
      <c r="BF72" s="251"/>
      <c r="BG72" s="258"/>
      <c r="BH72" s="258"/>
      <c r="BI72" s="258"/>
      <c r="BJ72" s="268"/>
    </row>
    <row r="73" spans="2:62" ht="20.25" customHeight="1">
      <c r="B73" s="11">
        <f>B71+1</f>
        <v>29</v>
      </c>
      <c r="C73" s="25" t="s">
        <v>140</v>
      </c>
      <c r="D73" s="36"/>
      <c r="E73" s="43"/>
      <c r="F73" s="48"/>
      <c r="G73" s="43"/>
      <c r="H73" s="48"/>
      <c r="I73" s="57" t="s">
        <v>22</v>
      </c>
      <c r="J73" s="71"/>
      <c r="K73" s="77" t="s">
        <v>125</v>
      </c>
      <c r="L73" s="93"/>
      <c r="M73" s="93"/>
      <c r="N73" s="36"/>
      <c r="O73" s="100" t="s">
        <v>191</v>
      </c>
      <c r="P73" s="105"/>
      <c r="Q73" s="105"/>
      <c r="R73" s="105"/>
      <c r="S73" s="116"/>
      <c r="T73" s="126" t="s">
        <v>39</v>
      </c>
      <c r="U73" s="134"/>
      <c r="V73" s="146"/>
      <c r="W73" s="158" t="s">
        <v>71</v>
      </c>
      <c r="X73" s="170"/>
      <c r="Y73" s="170"/>
      <c r="Z73" s="170" t="s">
        <v>71</v>
      </c>
      <c r="AA73" s="170"/>
      <c r="AB73" s="170" t="s">
        <v>71</v>
      </c>
      <c r="AC73" s="186" t="s">
        <v>71</v>
      </c>
      <c r="AD73" s="158"/>
      <c r="AE73" s="170" t="s">
        <v>71</v>
      </c>
      <c r="AF73" s="170"/>
      <c r="AG73" s="170"/>
      <c r="AH73" s="170" t="s">
        <v>71</v>
      </c>
      <c r="AI73" s="170" t="s">
        <v>68</v>
      </c>
      <c r="AJ73" s="186" t="s">
        <v>68</v>
      </c>
      <c r="AK73" s="158" t="s">
        <v>71</v>
      </c>
      <c r="AL73" s="170"/>
      <c r="AM73" s="170" t="s">
        <v>71</v>
      </c>
      <c r="AN73" s="170"/>
      <c r="AO73" s="170" t="s">
        <v>71</v>
      </c>
      <c r="AP73" s="170"/>
      <c r="AQ73" s="186" t="s">
        <v>68</v>
      </c>
      <c r="AR73" s="158" t="s">
        <v>68</v>
      </c>
      <c r="AS73" s="170" t="s">
        <v>71</v>
      </c>
      <c r="AT73" s="170"/>
      <c r="AU73" s="170" t="s">
        <v>71</v>
      </c>
      <c r="AV73" s="170"/>
      <c r="AW73" s="170" t="s">
        <v>68</v>
      </c>
      <c r="AX73" s="186"/>
      <c r="AY73" s="158"/>
      <c r="AZ73" s="170"/>
      <c r="BA73" s="213"/>
      <c r="BB73" s="221"/>
      <c r="BC73" s="230"/>
      <c r="BD73" s="239"/>
      <c r="BE73" s="247"/>
      <c r="BF73" s="252"/>
      <c r="BG73" s="259"/>
      <c r="BH73" s="259"/>
      <c r="BI73" s="259"/>
      <c r="BJ73" s="269"/>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106</v>
      </c>
      <c r="U74" s="133"/>
      <c r="V74" s="145"/>
      <c r="W74" s="157">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85">
        <f>IF(AC73="","",VLOOKUP(AC73,'【記載例】シフト記号表（勤務時間帯）'!$C$6:$L$47,10,FALSE))</f>
        <v>8</v>
      </c>
      <c r="AD74" s="157"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85">
        <f>IF(AJ73="","",VLOOKUP(AJ73,'【記載例】シフト記号表（勤務時間帯）'!$C$6:$L$47,10,FALSE))</f>
        <v>7.9999999999999982</v>
      </c>
      <c r="AK74" s="157">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85">
        <f>IF(AQ73="","",VLOOKUP(AQ73,'【記載例】シフト記号表（勤務時間帯）'!$C$6:$L$47,10,FALSE))</f>
        <v>7.9999999999999982</v>
      </c>
      <c r="AR74" s="157">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85" t="str">
        <f>IF(AX73="","",VLOOKUP(AX73,'【記載例】シフト記号表（勤務時間帯）'!$C$6:$L$47,10,FALSE))</f>
        <v/>
      </c>
      <c r="AY74" s="157"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222">
        <f>IF($BE$3="４週",SUM(W74:AX74),IF($BE$3="暦月",SUM(W74:BA74),""))</f>
        <v>128</v>
      </c>
      <c r="BC74" s="231"/>
      <c r="BD74" s="240">
        <f>IF($BE$3="４週",BB74/4,IF($BE$3="暦月",(BB74/($BE$8/7)),""))</f>
        <v>32</v>
      </c>
      <c r="BE74" s="231"/>
      <c r="BF74" s="253"/>
      <c r="BG74" s="260"/>
      <c r="BH74" s="260"/>
      <c r="BI74" s="260"/>
      <c r="BJ74" s="270"/>
    </row>
    <row r="75" spans="2:62" ht="20.25" customHeight="1">
      <c r="B75" s="11">
        <f>B73+1</f>
        <v>30</v>
      </c>
      <c r="C75" s="25"/>
      <c r="D75" s="36"/>
      <c r="E75" s="44"/>
      <c r="F75" s="49"/>
      <c r="G75" s="44"/>
      <c r="H75" s="49"/>
      <c r="I75" s="57"/>
      <c r="J75" s="71"/>
      <c r="K75" s="77"/>
      <c r="L75" s="93"/>
      <c r="M75" s="93"/>
      <c r="N75" s="36"/>
      <c r="O75" s="100"/>
      <c r="P75" s="105"/>
      <c r="Q75" s="105"/>
      <c r="R75" s="105"/>
      <c r="S75" s="116"/>
      <c r="T75" s="127" t="s">
        <v>39</v>
      </c>
      <c r="U75" s="135"/>
      <c r="V75" s="147"/>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8" t="s">
        <v>106</v>
      </c>
      <c r="U76" s="136"/>
      <c r="V76" s="148"/>
      <c r="W76" s="159"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87" t="str">
        <f>IF(AC75="","",VLOOKUP(AC75,'【記載例】シフト記号表（勤務時間帯）'!$C$6:$L$47,10,FALSE))</f>
        <v/>
      </c>
      <c r="AD76" s="159"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87" t="str">
        <f>IF(AJ75="","",VLOOKUP(AJ75,'【記載例】シフト記号表（勤務時間帯）'!$C$6:$L$47,10,FALSE))</f>
        <v/>
      </c>
      <c r="AK76" s="159"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87" t="str">
        <f>IF(AQ75="","",VLOOKUP(AQ75,'【記載例】シフト記号表（勤務時間帯）'!$C$6:$L$47,10,FALSE))</f>
        <v/>
      </c>
      <c r="AR76" s="159"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87" t="str">
        <f>IF(AX75="","",VLOOKUP(AX75,'【記載例】シフト記号表（勤務時間帯）'!$C$6:$L$47,10,FALSE))</f>
        <v/>
      </c>
      <c r="AY76" s="159" t="str">
        <f>IF(AY75="","",VLOOKUP(AY75,'【記載例】シフト記号表（勤務時間帯）'!$C$6:$L$47,10,FALSE))</f>
        <v/>
      </c>
      <c r="AZ76" s="171" t="str">
        <f>IF(AZ75="","",VLOOKUP(AZ75,'【記載例】シフト記号表（勤務時間帯）'!$C$6:$L$47,10,FALSE))</f>
        <v/>
      </c>
      <c r="BA76" s="214" t="str">
        <f>IF(BA75="","",VLOOKUP(BA75,'【記載例】シフト記号表（勤務時間帯）'!$C$6:$L$47,10,FALSE))</f>
        <v/>
      </c>
      <c r="BB76" s="223">
        <f>IF($BE$3="４週",SUM(W76:AX76),IF($BE$3="暦月",SUM(W76:BA76),""))</f>
        <v>0</v>
      </c>
      <c r="BC76" s="232"/>
      <c r="BD76" s="241">
        <f>IF($BE$3="４週",BB76/4,IF($BE$3="暦月",(BB76/($BE$8/7)),""))</f>
        <v>0</v>
      </c>
      <c r="BE76" s="232"/>
      <c r="BF76" s="254"/>
      <c r="BG76" s="261"/>
      <c r="BH76" s="261"/>
      <c r="BI76" s="261"/>
      <c r="BJ76" s="271"/>
    </row>
    <row r="77" spans="2:62" ht="20.25" customHeight="1">
      <c r="B77" s="14"/>
      <c r="C77" s="28"/>
      <c r="D77" s="28"/>
      <c r="E77" s="28"/>
      <c r="F77" s="28"/>
      <c r="G77" s="28"/>
      <c r="H77" s="28"/>
      <c r="I77" s="60"/>
      <c r="J77" s="60"/>
      <c r="K77" s="28"/>
      <c r="L77" s="28"/>
      <c r="M77" s="28"/>
      <c r="N77" s="28"/>
      <c r="O77" s="102"/>
      <c r="P77" s="102"/>
      <c r="Q77" s="102"/>
      <c r="R77" s="110"/>
      <c r="S77" s="110"/>
      <c r="T77" s="110"/>
      <c r="U77" s="137"/>
      <c r="V77" s="149"/>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242"/>
      <c r="BE77" s="242"/>
      <c r="BF77" s="102"/>
      <c r="BG77" s="102"/>
      <c r="BH77" s="102"/>
      <c r="BI77" s="102"/>
      <c r="BJ77" s="102"/>
    </row>
    <row r="78" spans="2:62" ht="20.25" customHeight="1">
      <c r="B78" s="14"/>
      <c r="C78" s="28"/>
      <c r="D78" s="28"/>
      <c r="E78" s="28"/>
      <c r="F78" s="28"/>
      <c r="G78" s="28"/>
      <c r="H78" s="28"/>
      <c r="I78" s="61"/>
      <c r="J78" s="74" t="s">
        <v>237</v>
      </c>
      <c r="K78" s="74"/>
      <c r="L78" s="74"/>
      <c r="M78" s="74"/>
      <c r="N78" s="74"/>
      <c r="O78" s="74"/>
      <c r="P78" s="74"/>
      <c r="Q78" s="74"/>
      <c r="R78" s="74"/>
      <c r="S78" s="74"/>
      <c r="T78" s="84"/>
      <c r="U78" s="74"/>
      <c r="V78" s="74"/>
      <c r="W78" s="74"/>
      <c r="X78" s="74"/>
      <c r="Y78" s="74"/>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243"/>
      <c r="BE78" s="242"/>
      <c r="BF78" s="102"/>
      <c r="BG78" s="102"/>
      <c r="BH78" s="102"/>
      <c r="BI78" s="102"/>
      <c r="BJ78" s="102"/>
    </row>
    <row r="79" spans="2:62" ht="20.25" customHeight="1">
      <c r="B79" s="14"/>
      <c r="C79" s="28"/>
      <c r="D79" s="28"/>
      <c r="E79" s="28"/>
      <c r="F79" s="28"/>
      <c r="G79" s="28"/>
      <c r="H79" s="28"/>
      <c r="I79" s="61"/>
      <c r="J79" s="74"/>
      <c r="K79" s="74" t="s">
        <v>160</v>
      </c>
      <c r="L79" s="74"/>
      <c r="M79" s="74"/>
      <c r="N79" s="74"/>
      <c r="O79" s="74"/>
      <c r="P79" s="74"/>
      <c r="Q79" s="74"/>
      <c r="R79" s="74"/>
      <c r="S79" s="74"/>
      <c r="T79" s="84"/>
      <c r="U79" s="74"/>
      <c r="V79" s="74"/>
      <c r="W79" s="74"/>
      <c r="X79" s="74"/>
      <c r="Y79" s="74"/>
      <c r="Z79" s="165"/>
      <c r="AA79" s="74" t="s">
        <v>167</v>
      </c>
      <c r="AB79" s="74"/>
      <c r="AC79" s="74"/>
      <c r="AD79" s="74"/>
      <c r="AE79" s="74"/>
      <c r="AF79" s="74"/>
      <c r="AG79" s="74"/>
      <c r="AH79" s="74"/>
      <c r="AI79" s="74"/>
      <c r="AJ79" s="84"/>
      <c r="AK79" s="74"/>
      <c r="AL79" s="74"/>
      <c r="AM79" s="74"/>
      <c r="AN79" s="74"/>
      <c r="AO79" s="165"/>
      <c r="AP79" s="165"/>
      <c r="AQ79" s="74" t="s">
        <v>169</v>
      </c>
      <c r="AR79" s="165"/>
      <c r="AS79" s="165"/>
      <c r="AT79" s="165"/>
      <c r="AU79" s="165"/>
      <c r="AV79" s="165"/>
      <c r="AW79" s="165"/>
      <c r="AX79" s="165"/>
      <c r="AY79" s="165"/>
      <c r="AZ79" s="165"/>
      <c r="BA79" s="165"/>
      <c r="BB79" s="165"/>
      <c r="BC79" s="165"/>
      <c r="BD79" s="243"/>
      <c r="BE79" s="242"/>
      <c r="BF79" s="102"/>
      <c r="BG79" s="102"/>
      <c r="BH79" s="102"/>
      <c r="BI79" s="102"/>
      <c r="BJ79" s="102"/>
    </row>
    <row r="80" spans="2:62" ht="20.25" customHeight="1">
      <c r="B80" s="14"/>
      <c r="C80" s="28"/>
      <c r="D80" s="28"/>
      <c r="E80" s="28"/>
      <c r="F80" s="28"/>
      <c r="G80" s="28"/>
      <c r="H80" s="28"/>
      <c r="I80" s="61"/>
      <c r="J80" s="74"/>
      <c r="K80" s="80" t="s">
        <v>154</v>
      </c>
      <c r="L80" s="80"/>
      <c r="M80" s="80" t="s">
        <v>155</v>
      </c>
      <c r="N80" s="80"/>
      <c r="O80" s="80"/>
      <c r="P80" s="80"/>
      <c r="Q80" s="74"/>
      <c r="R80" s="111" t="s">
        <v>156</v>
      </c>
      <c r="S80" s="111"/>
      <c r="T80" s="111"/>
      <c r="U80" s="111"/>
      <c r="V80" s="86"/>
      <c r="W80" s="161" t="s">
        <v>153</v>
      </c>
      <c r="X80" s="161"/>
      <c r="Y80" s="62"/>
      <c r="Z80" s="165"/>
      <c r="AA80" s="80" t="s">
        <v>154</v>
      </c>
      <c r="AB80" s="80"/>
      <c r="AC80" s="80" t="s">
        <v>155</v>
      </c>
      <c r="AD80" s="80"/>
      <c r="AE80" s="80"/>
      <c r="AF80" s="80"/>
      <c r="AG80" s="74"/>
      <c r="AH80" s="111" t="s">
        <v>156</v>
      </c>
      <c r="AI80" s="111"/>
      <c r="AJ80" s="111"/>
      <c r="AK80" s="111"/>
      <c r="AL80" s="86"/>
      <c r="AM80" s="161" t="s">
        <v>153</v>
      </c>
      <c r="AN80" s="161"/>
      <c r="AO80" s="165"/>
      <c r="AP80" s="165"/>
      <c r="AQ80" s="165"/>
      <c r="AR80" s="165"/>
      <c r="AS80" s="165"/>
      <c r="AT80" s="165"/>
      <c r="AU80" s="165"/>
      <c r="AV80" s="165"/>
      <c r="AW80" s="165"/>
      <c r="AX80" s="165"/>
      <c r="AY80" s="165"/>
      <c r="AZ80" s="165"/>
      <c r="BA80" s="165"/>
      <c r="BB80" s="165"/>
      <c r="BC80" s="165"/>
      <c r="BD80" s="243"/>
      <c r="BE80" s="242"/>
      <c r="BF80" s="60"/>
      <c r="BG80" s="60"/>
      <c r="BH80" s="60"/>
      <c r="BI80" s="60"/>
      <c r="BJ80" s="102"/>
    </row>
    <row r="81" spans="2:62" ht="20.25" customHeight="1">
      <c r="B81" s="14"/>
      <c r="C81" s="28"/>
      <c r="D81" s="28"/>
      <c r="E81" s="28"/>
      <c r="F81" s="28"/>
      <c r="G81" s="28"/>
      <c r="H81" s="28"/>
      <c r="I81" s="61"/>
      <c r="J81" s="74"/>
      <c r="K81" s="81"/>
      <c r="L81" s="81"/>
      <c r="M81" s="81" t="s">
        <v>158</v>
      </c>
      <c r="N81" s="81"/>
      <c r="O81" s="81" t="s">
        <v>59</v>
      </c>
      <c r="P81" s="81"/>
      <c r="Q81" s="74"/>
      <c r="R81" s="81" t="s">
        <v>158</v>
      </c>
      <c r="S81" s="81"/>
      <c r="T81" s="81" t="s">
        <v>59</v>
      </c>
      <c r="U81" s="81"/>
      <c r="V81" s="86"/>
      <c r="W81" s="161" t="s">
        <v>24</v>
      </c>
      <c r="X81" s="161"/>
      <c r="Y81" s="62"/>
      <c r="Z81" s="165"/>
      <c r="AA81" s="81"/>
      <c r="AB81" s="81"/>
      <c r="AC81" s="81" t="s">
        <v>158</v>
      </c>
      <c r="AD81" s="81"/>
      <c r="AE81" s="81" t="s">
        <v>59</v>
      </c>
      <c r="AF81" s="81"/>
      <c r="AG81" s="74"/>
      <c r="AH81" s="81" t="s">
        <v>158</v>
      </c>
      <c r="AI81" s="81"/>
      <c r="AJ81" s="81" t="s">
        <v>59</v>
      </c>
      <c r="AK81" s="81"/>
      <c r="AL81" s="86"/>
      <c r="AM81" s="161" t="s">
        <v>24</v>
      </c>
      <c r="AN81" s="161"/>
      <c r="AO81" s="165"/>
      <c r="AP81" s="165"/>
      <c r="AQ81" s="204" t="s">
        <v>138</v>
      </c>
      <c r="AR81" s="204"/>
      <c r="AS81" s="204"/>
      <c r="AT81" s="204"/>
      <c r="AU81" s="86"/>
      <c r="AV81" s="161" t="s">
        <v>140</v>
      </c>
      <c r="AW81" s="204"/>
      <c r="AX81" s="204"/>
      <c r="AY81" s="204"/>
      <c r="AZ81" s="86"/>
      <c r="BA81" s="81" t="s">
        <v>159</v>
      </c>
      <c r="BB81" s="81"/>
      <c r="BC81" s="81"/>
      <c r="BD81" s="81"/>
      <c r="BE81" s="242"/>
      <c r="BF81" s="255"/>
      <c r="BG81" s="255"/>
      <c r="BH81" s="255"/>
      <c r="BI81" s="255"/>
      <c r="BJ81" s="102"/>
    </row>
    <row r="82" spans="2:62" ht="20.25" customHeight="1">
      <c r="B82" s="14"/>
      <c r="C82" s="28"/>
      <c r="D82" s="28"/>
      <c r="E82" s="28"/>
      <c r="F82" s="28"/>
      <c r="G82" s="28"/>
      <c r="H82" s="28"/>
      <c r="I82" s="61"/>
      <c r="J82" s="74"/>
      <c r="K82" s="82" t="s">
        <v>21</v>
      </c>
      <c r="L82" s="82"/>
      <c r="M82" s="96">
        <f>SUMIFS($BB$17:$BB$76,$F$17:$F$76,"看護職員",$H$17:$H$76,"A")</f>
        <v>480</v>
      </c>
      <c r="N82" s="96"/>
      <c r="O82" s="96">
        <f>SUMIFS($BD$17:$BD$76,$F$17:$F$76,"看護職員",$H$17:$H$76,"A")</f>
        <v>120</v>
      </c>
      <c r="P82" s="96"/>
      <c r="Q82" s="108"/>
      <c r="R82" s="112">
        <v>0</v>
      </c>
      <c r="S82" s="112"/>
      <c r="T82" s="112">
        <v>0</v>
      </c>
      <c r="U82" s="112"/>
      <c r="V82" s="150"/>
      <c r="W82" s="162">
        <v>3</v>
      </c>
      <c r="X82" s="172"/>
      <c r="Y82" s="62"/>
      <c r="Z82" s="165"/>
      <c r="AA82" s="82" t="s">
        <v>21</v>
      </c>
      <c r="AB82" s="82"/>
      <c r="AC82" s="96">
        <f>SUMIFS($BB$17:$BB$76,$F$17:$F$76,"介護職員",$H$17:$H$76,"A")</f>
        <v>2720</v>
      </c>
      <c r="AD82" s="96"/>
      <c r="AE82" s="96">
        <f>SUMIFS($BD$17:$BD$76,$F$17:$F$76,"介護職員",$H$17:$H$76,"A")</f>
        <v>680</v>
      </c>
      <c r="AF82" s="96"/>
      <c r="AG82" s="108"/>
      <c r="AH82" s="112">
        <v>0</v>
      </c>
      <c r="AI82" s="112"/>
      <c r="AJ82" s="112">
        <v>0</v>
      </c>
      <c r="AK82" s="112"/>
      <c r="AL82" s="150"/>
      <c r="AM82" s="162">
        <v>17</v>
      </c>
      <c r="AN82" s="172"/>
      <c r="AO82" s="165"/>
      <c r="AP82" s="165"/>
      <c r="AQ82" s="205">
        <f>U96</f>
        <v>3.5</v>
      </c>
      <c r="AR82" s="82"/>
      <c r="AS82" s="82"/>
      <c r="AT82" s="82"/>
      <c r="AU82" s="80" t="s">
        <v>170</v>
      </c>
      <c r="AV82" s="205">
        <f>AK96</f>
        <v>20.2</v>
      </c>
      <c r="AW82" s="82"/>
      <c r="AX82" s="82"/>
      <c r="AY82" s="82"/>
      <c r="AZ82" s="80" t="s">
        <v>164</v>
      </c>
      <c r="BA82" s="138">
        <f>ROUNDDOWN(AQ82+AV82,1)</f>
        <v>23.7</v>
      </c>
      <c r="BB82" s="138"/>
      <c r="BC82" s="138"/>
      <c r="BD82" s="138"/>
      <c r="BE82" s="242"/>
      <c r="BF82" s="256"/>
      <c r="BG82" s="256"/>
      <c r="BH82" s="256"/>
      <c r="BI82" s="256"/>
      <c r="BJ82" s="102"/>
    </row>
    <row r="83" spans="2:62" ht="20.25" customHeight="1">
      <c r="B83" s="14"/>
      <c r="C83" s="28"/>
      <c r="D83" s="28"/>
      <c r="E83" s="28"/>
      <c r="F83" s="28"/>
      <c r="G83" s="28"/>
      <c r="H83" s="28"/>
      <c r="I83" s="61"/>
      <c r="J83" s="74"/>
      <c r="K83" s="82" t="s">
        <v>14</v>
      </c>
      <c r="L83" s="82"/>
      <c r="M83" s="96">
        <f>SUMIFS($BB$17:$BB$76,$F$17:$F$76,"看護職員",$H$17:$H$76,"B")</f>
        <v>79.999999999999986</v>
      </c>
      <c r="N83" s="96"/>
      <c r="O83" s="96">
        <f>SUMIFS($BD$17:$BD$76,$F$17:$F$76,"看護職員",$H$17:$H$76,"B")</f>
        <v>19.999999999999996</v>
      </c>
      <c r="P83" s="96"/>
      <c r="Q83" s="108"/>
      <c r="R83" s="112">
        <v>80</v>
      </c>
      <c r="S83" s="112"/>
      <c r="T83" s="112">
        <v>20</v>
      </c>
      <c r="U83" s="112"/>
      <c r="V83" s="150"/>
      <c r="W83" s="162">
        <v>0</v>
      </c>
      <c r="X83" s="172"/>
      <c r="Y83" s="62"/>
      <c r="Z83" s="165"/>
      <c r="AA83" s="82" t="s">
        <v>14</v>
      </c>
      <c r="AB83" s="82"/>
      <c r="AC83" s="96">
        <f>SUMIFS($BB$17:$BB$76,$F$17:$F$76,"介護職員",$H$17:$H$76,"B")</f>
        <v>0</v>
      </c>
      <c r="AD83" s="96"/>
      <c r="AE83" s="96">
        <f>SUMIFS($BD$17:$BD$76,$F$17:$F$76,"介護職員",$H$17:$H$76,"B")</f>
        <v>0</v>
      </c>
      <c r="AF83" s="96"/>
      <c r="AG83" s="108"/>
      <c r="AH83" s="112">
        <v>0</v>
      </c>
      <c r="AI83" s="112"/>
      <c r="AJ83" s="112">
        <v>0</v>
      </c>
      <c r="AK83" s="112"/>
      <c r="AL83" s="150"/>
      <c r="AM83" s="162">
        <v>0</v>
      </c>
      <c r="AN83" s="172"/>
      <c r="AO83" s="165"/>
      <c r="AP83" s="165"/>
      <c r="AQ83" s="165"/>
      <c r="AR83" s="165"/>
      <c r="AS83" s="165"/>
      <c r="AT83" s="165"/>
      <c r="AU83" s="165"/>
      <c r="AV83" s="165"/>
      <c r="AW83" s="165"/>
      <c r="AX83" s="165"/>
      <c r="AY83" s="165"/>
      <c r="AZ83" s="165"/>
      <c r="BA83" s="165"/>
      <c r="BB83" s="165"/>
      <c r="BC83" s="165"/>
      <c r="BD83" s="243"/>
      <c r="BE83" s="242"/>
      <c r="BF83" s="102"/>
      <c r="BG83" s="102"/>
      <c r="BH83" s="102"/>
      <c r="BI83" s="102"/>
      <c r="BJ83" s="102"/>
    </row>
    <row r="84" spans="2:62" ht="20.25" customHeight="1">
      <c r="B84" s="14"/>
      <c r="C84" s="28"/>
      <c r="D84" s="28"/>
      <c r="E84" s="28"/>
      <c r="F84" s="28"/>
      <c r="G84" s="28"/>
      <c r="H84" s="28"/>
      <c r="I84" s="61"/>
      <c r="J84" s="74"/>
      <c r="K84" s="82" t="s">
        <v>22</v>
      </c>
      <c r="L84" s="82"/>
      <c r="M84" s="96">
        <f>SUMIFS($BB$17:$BB$76,$F$17:$F$76,"看護職員",$H$17:$H$76,"C")</f>
        <v>0</v>
      </c>
      <c r="N84" s="96"/>
      <c r="O84" s="96">
        <f>SUMIFS($BD$17:$BD$76,$F$17:$F$76,"看護職員",$H$17:$H$76,"C")</f>
        <v>0</v>
      </c>
      <c r="P84" s="96"/>
      <c r="Q84" s="108"/>
      <c r="R84" s="112">
        <v>0</v>
      </c>
      <c r="S84" s="112"/>
      <c r="T84" s="112">
        <v>0</v>
      </c>
      <c r="U84" s="112"/>
      <c r="V84" s="150"/>
      <c r="W84" s="163" t="s">
        <v>64</v>
      </c>
      <c r="X84" s="173"/>
      <c r="Y84" s="62"/>
      <c r="Z84" s="165"/>
      <c r="AA84" s="82" t="s">
        <v>22</v>
      </c>
      <c r="AB84" s="82"/>
      <c r="AC84" s="96">
        <f>SUMIFS($BB$17:$BB$76,$F$17:$F$76,"介護職員",$H$17:$H$76,"C")</f>
        <v>512</v>
      </c>
      <c r="AD84" s="96"/>
      <c r="AE84" s="96">
        <f>SUMIFS($BD$17:$BD$76,$F$17:$F$76,"介護職員",$H$17:$H$76,"C")</f>
        <v>128</v>
      </c>
      <c r="AF84" s="96"/>
      <c r="AG84" s="108"/>
      <c r="AH84" s="112">
        <v>512</v>
      </c>
      <c r="AI84" s="112"/>
      <c r="AJ84" s="112">
        <v>128</v>
      </c>
      <c r="AK84" s="112"/>
      <c r="AL84" s="150"/>
      <c r="AM84" s="163" t="s">
        <v>64</v>
      </c>
      <c r="AN84" s="173"/>
      <c r="AO84" s="165"/>
      <c r="AP84" s="165"/>
      <c r="AQ84" s="165"/>
      <c r="AR84" s="165"/>
      <c r="AS84" s="165"/>
      <c r="AT84" s="165"/>
      <c r="AU84" s="165"/>
      <c r="AV84" s="165"/>
      <c r="AW84" s="165"/>
      <c r="AX84" s="165"/>
      <c r="AY84" s="165"/>
      <c r="AZ84" s="165"/>
      <c r="BA84" s="165"/>
      <c r="BB84" s="165"/>
      <c r="BC84" s="165"/>
      <c r="BD84" s="243"/>
      <c r="BE84" s="242"/>
      <c r="BF84" s="102"/>
      <c r="BG84" s="102"/>
      <c r="BH84" s="102"/>
      <c r="BI84" s="102"/>
      <c r="BJ84" s="102"/>
    </row>
    <row r="85" spans="2:62" ht="20.25" customHeight="1">
      <c r="B85" s="14"/>
      <c r="C85" s="28"/>
      <c r="D85" s="28"/>
      <c r="E85" s="28"/>
      <c r="F85" s="28"/>
      <c r="G85" s="28"/>
      <c r="H85" s="28"/>
      <c r="I85" s="61"/>
      <c r="J85" s="74"/>
      <c r="K85" s="82" t="s">
        <v>25</v>
      </c>
      <c r="L85" s="82"/>
      <c r="M85" s="96">
        <f>SUMIFS($BB$17:$BB$76,$F$17:$F$76,"看護職員",$H$17:$H$76,"D")</f>
        <v>0</v>
      </c>
      <c r="N85" s="96"/>
      <c r="O85" s="96">
        <f>SUMIFS($BD$17:$BD$76,$F$17:$F$76,"看護職員",$H$17:$H$76,"D")</f>
        <v>0</v>
      </c>
      <c r="P85" s="96"/>
      <c r="Q85" s="108"/>
      <c r="R85" s="112">
        <v>0</v>
      </c>
      <c r="S85" s="112"/>
      <c r="T85" s="112">
        <v>0</v>
      </c>
      <c r="U85" s="112"/>
      <c r="V85" s="150"/>
      <c r="W85" s="163" t="s">
        <v>64</v>
      </c>
      <c r="X85" s="173"/>
      <c r="Y85" s="62"/>
      <c r="Z85" s="165"/>
      <c r="AA85" s="82" t="s">
        <v>25</v>
      </c>
      <c r="AB85" s="82"/>
      <c r="AC85" s="96">
        <f>SUMIFS($BB$17:$BB$76,$F$17:$F$76,"介護職員",$H$17:$H$76,"D")</f>
        <v>0</v>
      </c>
      <c r="AD85" s="96"/>
      <c r="AE85" s="96">
        <f>SUMIFS($BD$17:$BD$76,$F$17:$F$76,"介護職員",$H$17:$H$76,"D")</f>
        <v>0</v>
      </c>
      <c r="AF85" s="96"/>
      <c r="AG85" s="108"/>
      <c r="AH85" s="112">
        <v>0</v>
      </c>
      <c r="AI85" s="112"/>
      <c r="AJ85" s="112">
        <v>0</v>
      </c>
      <c r="AK85" s="112"/>
      <c r="AL85" s="150"/>
      <c r="AM85" s="163" t="s">
        <v>64</v>
      </c>
      <c r="AN85" s="173"/>
      <c r="AO85" s="165"/>
      <c r="AP85" s="165"/>
      <c r="AQ85" s="74" t="s">
        <v>171</v>
      </c>
      <c r="AR85" s="74"/>
      <c r="AS85" s="74"/>
      <c r="AT85" s="74"/>
      <c r="AU85" s="74"/>
      <c r="AV85" s="74"/>
      <c r="AW85" s="165"/>
      <c r="AX85" s="165"/>
      <c r="AY85" s="165"/>
      <c r="AZ85" s="165"/>
      <c r="BA85" s="165"/>
      <c r="BB85" s="165"/>
      <c r="BC85" s="165"/>
      <c r="BD85" s="243"/>
      <c r="BE85" s="242"/>
      <c r="BF85" s="102"/>
      <c r="BG85" s="102"/>
      <c r="BH85" s="102"/>
      <c r="BI85" s="102"/>
      <c r="BJ85" s="102"/>
    </row>
    <row r="86" spans="2:62" ht="20.25" customHeight="1">
      <c r="B86" s="14"/>
      <c r="C86" s="28"/>
      <c r="D86" s="28"/>
      <c r="E86" s="28"/>
      <c r="F86" s="28"/>
      <c r="G86" s="28"/>
      <c r="H86" s="28"/>
      <c r="I86" s="61"/>
      <c r="J86" s="74"/>
      <c r="K86" s="82" t="s">
        <v>159</v>
      </c>
      <c r="L86" s="82"/>
      <c r="M86" s="96">
        <f>SUM(M82:N85)</f>
        <v>560</v>
      </c>
      <c r="N86" s="96"/>
      <c r="O86" s="96">
        <f>SUM(O82:P85)</f>
        <v>140</v>
      </c>
      <c r="P86" s="96"/>
      <c r="Q86" s="108"/>
      <c r="R86" s="96">
        <f>SUM(R82:S85)</f>
        <v>80</v>
      </c>
      <c r="S86" s="96"/>
      <c r="T86" s="96">
        <f>SUM(T82:U85)</f>
        <v>20</v>
      </c>
      <c r="U86" s="96"/>
      <c r="V86" s="150"/>
      <c r="W86" s="164">
        <f>SUM(W82:X83)</f>
        <v>3</v>
      </c>
      <c r="X86" s="174"/>
      <c r="Y86" s="62"/>
      <c r="Z86" s="165"/>
      <c r="AA86" s="82" t="s">
        <v>159</v>
      </c>
      <c r="AB86" s="82"/>
      <c r="AC86" s="96">
        <f>SUM(AC82:AD85)</f>
        <v>3232</v>
      </c>
      <c r="AD86" s="96"/>
      <c r="AE86" s="96">
        <f>SUM(AE82:AF85)</f>
        <v>808</v>
      </c>
      <c r="AF86" s="96"/>
      <c r="AG86" s="108"/>
      <c r="AH86" s="96">
        <f>SUM(AH82:AI85)</f>
        <v>512</v>
      </c>
      <c r="AI86" s="96"/>
      <c r="AJ86" s="96">
        <f>SUM(AJ82:AK85)</f>
        <v>128</v>
      </c>
      <c r="AK86" s="96"/>
      <c r="AL86" s="150"/>
      <c r="AM86" s="164">
        <f>SUM(AM82:AN83)</f>
        <v>17</v>
      </c>
      <c r="AN86" s="174"/>
      <c r="AO86" s="165"/>
      <c r="AP86" s="165"/>
      <c r="AQ86" s="82" t="s">
        <v>7</v>
      </c>
      <c r="AR86" s="82"/>
      <c r="AS86" s="82" t="s">
        <v>0</v>
      </c>
      <c r="AT86" s="82"/>
      <c r="AU86" s="82"/>
      <c r="AV86" s="82"/>
      <c r="AW86" s="165"/>
      <c r="AX86" s="165"/>
      <c r="AY86" s="165"/>
      <c r="AZ86" s="165"/>
      <c r="BA86" s="165"/>
      <c r="BB86" s="165"/>
      <c r="BC86" s="165"/>
      <c r="BD86" s="243"/>
      <c r="BE86" s="242"/>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1"/>
      <c r="W87" s="165"/>
      <c r="X87" s="165"/>
      <c r="Y87" s="165"/>
      <c r="Z87" s="165"/>
      <c r="AA87" s="83"/>
      <c r="AB87" s="83"/>
      <c r="AC87" s="83"/>
      <c r="AD87" s="83"/>
      <c r="AE87" s="103"/>
      <c r="AF87" s="103"/>
      <c r="AG87" s="103"/>
      <c r="AH87" s="113"/>
      <c r="AI87" s="113"/>
      <c r="AJ87" s="113"/>
      <c r="AK87" s="113"/>
      <c r="AL87" s="151"/>
      <c r="AM87" s="165"/>
      <c r="AN87" s="165"/>
      <c r="AO87" s="165"/>
      <c r="AP87" s="165"/>
      <c r="AQ87" s="82" t="s">
        <v>21</v>
      </c>
      <c r="AR87" s="82"/>
      <c r="AS87" s="82" t="s">
        <v>131</v>
      </c>
      <c r="AT87" s="82"/>
      <c r="AU87" s="82"/>
      <c r="AV87" s="82"/>
      <c r="AW87" s="165"/>
      <c r="AX87" s="165"/>
      <c r="AY87" s="165"/>
      <c r="AZ87" s="165"/>
      <c r="BA87" s="165"/>
      <c r="BB87" s="165"/>
      <c r="BC87" s="165"/>
      <c r="BD87" s="243"/>
      <c r="BE87" s="242"/>
      <c r="BF87" s="102"/>
      <c r="BG87" s="102"/>
      <c r="BH87" s="102"/>
      <c r="BI87" s="102"/>
      <c r="BJ87" s="102"/>
    </row>
    <row r="88" spans="2:62" ht="20.25" customHeight="1">
      <c r="B88" s="14"/>
      <c r="C88" s="28"/>
      <c r="D88" s="28"/>
      <c r="E88" s="28"/>
      <c r="F88" s="28"/>
      <c r="G88" s="28"/>
      <c r="H88" s="28"/>
      <c r="I88" s="61"/>
      <c r="J88" s="61"/>
      <c r="K88" s="84" t="s">
        <v>161</v>
      </c>
      <c r="L88" s="74"/>
      <c r="M88" s="74"/>
      <c r="N88" s="74"/>
      <c r="O88" s="74"/>
      <c r="P88" s="74"/>
      <c r="Q88" s="109" t="s">
        <v>218</v>
      </c>
      <c r="R88" s="114" t="s">
        <v>219</v>
      </c>
      <c r="S88" s="118"/>
      <c r="T88" s="129"/>
      <c r="U88" s="129"/>
      <c r="V88" s="74"/>
      <c r="W88" s="74"/>
      <c r="X88" s="74"/>
      <c r="Y88" s="165"/>
      <c r="Z88" s="165"/>
      <c r="AA88" s="84" t="s">
        <v>161</v>
      </c>
      <c r="AB88" s="74"/>
      <c r="AC88" s="74"/>
      <c r="AD88" s="74"/>
      <c r="AE88" s="74"/>
      <c r="AF88" s="74"/>
      <c r="AG88" s="109" t="s">
        <v>218</v>
      </c>
      <c r="AH88" s="198" t="str">
        <f>R88</f>
        <v>週</v>
      </c>
      <c r="AI88" s="199"/>
      <c r="AJ88" s="129"/>
      <c r="AK88" s="129"/>
      <c r="AL88" s="74"/>
      <c r="AM88" s="74"/>
      <c r="AN88" s="74"/>
      <c r="AO88" s="165"/>
      <c r="AP88" s="165"/>
      <c r="AQ88" s="82" t="s">
        <v>14</v>
      </c>
      <c r="AR88" s="82"/>
      <c r="AS88" s="82" t="s">
        <v>132</v>
      </c>
      <c r="AT88" s="82"/>
      <c r="AU88" s="82"/>
      <c r="AV88" s="82"/>
      <c r="AW88" s="165"/>
      <c r="AX88" s="165"/>
      <c r="AY88" s="165"/>
      <c r="AZ88" s="165"/>
      <c r="BA88" s="165"/>
      <c r="BB88" s="165"/>
      <c r="BC88" s="165"/>
      <c r="BD88" s="243"/>
      <c r="BE88" s="242"/>
      <c r="BF88" s="102"/>
      <c r="BG88" s="102"/>
      <c r="BH88" s="102"/>
      <c r="BI88" s="102"/>
      <c r="BJ88" s="102"/>
    </row>
    <row r="89" spans="2:62" ht="20.25" customHeight="1">
      <c r="B89" s="14"/>
      <c r="C89" s="28"/>
      <c r="D89" s="28"/>
      <c r="E89" s="28"/>
      <c r="F89" s="28"/>
      <c r="G89" s="28"/>
      <c r="H89" s="28"/>
      <c r="I89" s="61"/>
      <c r="J89" s="61"/>
      <c r="K89" s="74" t="s">
        <v>162</v>
      </c>
      <c r="L89" s="74"/>
      <c r="M89" s="74"/>
      <c r="N89" s="74"/>
      <c r="O89" s="74"/>
      <c r="P89" s="74" t="s">
        <v>58</v>
      </c>
      <c r="Q89" s="74"/>
      <c r="R89" s="74"/>
      <c r="S89" s="74"/>
      <c r="T89" s="84"/>
      <c r="U89" s="74"/>
      <c r="V89" s="74"/>
      <c r="W89" s="74"/>
      <c r="X89" s="74"/>
      <c r="Y89" s="165"/>
      <c r="Z89" s="165"/>
      <c r="AA89" s="74" t="s">
        <v>162</v>
      </c>
      <c r="AB89" s="74"/>
      <c r="AC89" s="74"/>
      <c r="AD89" s="74"/>
      <c r="AE89" s="74"/>
      <c r="AF89" s="74" t="s">
        <v>58</v>
      </c>
      <c r="AG89" s="74"/>
      <c r="AH89" s="74"/>
      <c r="AI89" s="74"/>
      <c r="AJ89" s="84"/>
      <c r="AK89" s="74"/>
      <c r="AL89" s="74"/>
      <c r="AM89" s="74"/>
      <c r="AN89" s="74"/>
      <c r="AO89" s="165"/>
      <c r="AP89" s="165"/>
      <c r="AQ89" s="82" t="s">
        <v>22</v>
      </c>
      <c r="AR89" s="82"/>
      <c r="AS89" s="82" t="s">
        <v>133</v>
      </c>
      <c r="AT89" s="82"/>
      <c r="AU89" s="82"/>
      <c r="AV89" s="82"/>
      <c r="AW89" s="165"/>
      <c r="AX89" s="165"/>
      <c r="AY89" s="165"/>
      <c r="AZ89" s="165"/>
      <c r="BA89" s="165"/>
      <c r="BB89" s="165"/>
      <c r="BC89" s="165"/>
      <c r="BD89" s="243"/>
      <c r="BE89" s="242"/>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163</v>
      </c>
      <c r="V90" s="74"/>
      <c r="W90" s="74"/>
      <c r="X90" s="74"/>
      <c r="Y90" s="165"/>
      <c r="Z90" s="165"/>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163</v>
      </c>
      <c r="AL90" s="74"/>
      <c r="AM90" s="74"/>
      <c r="AN90" s="74"/>
      <c r="AO90" s="165"/>
      <c r="AP90" s="165"/>
      <c r="AQ90" s="82" t="s">
        <v>25</v>
      </c>
      <c r="AR90" s="82"/>
      <c r="AS90" s="82" t="s">
        <v>33</v>
      </c>
      <c r="AT90" s="82"/>
      <c r="AU90" s="82"/>
      <c r="AV90" s="82"/>
      <c r="AW90" s="165"/>
      <c r="AX90" s="165"/>
      <c r="AY90" s="165"/>
      <c r="AZ90" s="165"/>
      <c r="BA90" s="165"/>
      <c r="BB90" s="165"/>
      <c r="BC90" s="165"/>
      <c r="BD90" s="243"/>
      <c r="BE90" s="242"/>
      <c r="BF90" s="102"/>
      <c r="BG90" s="102"/>
      <c r="BH90" s="102"/>
      <c r="BI90" s="102"/>
      <c r="BJ90" s="102"/>
    </row>
    <row r="91" spans="2:62" ht="20.25" customHeight="1">
      <c r="I91" s="62"/>
      <c r="J91" s="62"/>
      <c r="K91" s="85">
        <f>IF($R$88="週",T86,R86)</f>
        <v>20</v>
      </c>
      <c r="L91" s="85"/>
      <c r="M91" s="85"/>
      <c r="N91" s="85"/>
      <c r="O91" s="80" t="s">
        <v>137</v>
      </c>
      <c r="P91" s="82">
        <f>IF($R$88="週",$BA$6,$BE$6)</f>
        <v>40</v>
      </c>
      <c r="Q91" s="82"/>
      <c r="R91" s="82"/>
      <c r="S91" s="82"/>
      <c r="T91" s="80" t="s">
        <v>164</v>
      </c>
      <c r="U91" s="107">
        <f>ROUNDDOWN(K91/P91,1)</f>
        <v>0.5</v>
      </c>
      <c r="V91" s="107"/>
      <c r="W91" s="107"/>
      <c r="X91" s="107"/>
      <c r="Y91" s="62"/>
      <c r="Z91" s="62"/>
      <c r="AA91" s="85">
        <f>IF($AH$88="週",AJ86,AH86)</f>
        <v>128</v>
      </c>
      <c r="AB91" s="85"/>
      <c r="AC91" s="85"/>
      <c r="AD91" s="85"/>
      <c r="AE91" s="80" t="s">
        <v>137</v>
      </c>
      <c r="AF91" s="82">
        <f>IF($AH$88="週",$BA$6,$BE$6)</f>
        <v>40</v>
      </c>
      <c r="AG91" s="82"/>
      <c r="AH91" s="82"/>
      <c r="AI91" s="82"/>
      <c r="AJ91" s="80" t="s">
        <v>164</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165</v>
      </c>
      <c r="V92" s="74"/>
      <c r="W92" s="74"/>
      <c r="X92" s="74"/>
      <c r="Y92" s="62"/>
      <c r="Z92" s="62"/>
      <c r="AA92" s="74"/>
      <c r="AB92" s="74"/>
      <c r="AC92" s="74"/>
      <c r="AD92" s="74"/>
      <c r="AE92" s="74"/>
      <c r="AF92" s="74"/>
      <c r="AG92" s="74"/>
      <c r="AH92" s="74"/>
      <c r="AI92" s="74"/>
      <c r="AJ92" s="84"/>
      <c r="AK92" s="74" t="s">
        <v>165</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196</v>
      </c>
      <c r="L93" s="74"/>
      <c r="M93" s="74"/>
      <c r="N93" s="74"/>
      <c r="O93" s="74"/>
      <c r="P93" s="74"/>
      <c r="Q93" s="74"/>
      <c r="R93" s="74"/>
      <c r="S93" s="74"/>
      <c r="T93" s="84"/>
      <c r="U93" s="74"/>
      <c r="V93" s="74"/>
      <c r="W93" s="74"/>
      <c r="X93" s="74"/>
      <c r="Y93" s="62"/>
      <c r="Z93" s="62"/>
      <c r="AA93" s="74" t="s">
        <v>197</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153</v>
      </c>
      <c r="L94" s="74"/>
      <c r="M94" s="74"/>
      <c r="N94" s="74"/>
      <c r="O94" s="74"/>
      <c r="P94" s="74"/>
      <c r="Q94" s="74"/>
      <c r="R94" s="74"/>
      <c r="S94" s="74"/>
      <c r="T94" s="84"/>
      <c r="U94" s="80"/>
      <c r="V94" s="80"/>
      <c r="W94" s="80"/>
      <c r="X94" s="80"/>
      <c r="Y94" s="62"/>
      <c r="Z94" s="62"/>
      <c r="AA94" s="74" t="s">
        <v>153</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166</v>
      </c>
      <c r="L95" s="86"/>
      <c r="M95" s="86"/>
      <c r="N95" s="86"/>
      <c r="O95" s="86"/>
      <c r="P95" s="74" t="s">
        <v>113</v>
      </c>
      <c r="Q95" s="86"/>
      <c r="R95" s="86"/>
      <c r="S95" s="86"/>
      <c r="T95" s="86"/>
      <c r="U95" s="81" t="s">
        <v>159</v>
      </c>
      <c r="V95" s="81"/>
      <c r="W95" s="81"/>
      <c r="X95" s="81"/>
      <c r="Y95" s="62"/>
      <c r="Z95" s="62"/>
      <c r="AA95" s="86" t="s">
        <v>166</v>
      </c>
      <c r="AB95" s="86"/>
      <c r="AC95" s="86"/>
      <c r="AD95" s="86"/>
      <c r="AE95" s="86"/>
      <c r="AF95" s="74" t="s">
        <v>113</v>
      </c>
      <c r="AG95" s="86"/>
      <c r="AH95" s="86"/>
      <c r="AI95" s="86"/>
      <c r="AJ95" s="86"/>
      <c r="AK95" s="81" t="s">
        <v>159</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170</v>
      </c>
      <c r="P96" s="107">
        <f>U91</f>
        <v>0.5</v>
      </c>
      <c r="Q96" s="107"/>
      <c r="R96" s="107"/>
      <c r="S96" s="107"/>
      <c r="T96" s="80" t="s">
        <v>164</v>
      </c>
      <c r="U96" s="138">
        <f>ROUNDDOWN(K96+P96,1)</f>
        <v>3.5</v>
      </c>
      <c r="V96" s="138"/>
      <c r="W96" s="138"/>
      <c r="X96" s="138"/>
      <c r="Y96" s="175"/>
      <c r="Z96" s="175"/>
      <c r="AA96" s="176">
        <f>AM86</f>
        <v>17</v>
      </c>
      <c r="AB96" s="176"/>
      <c r="AC96" s="176"/>
      <c r="AD96" s="176"/>
      <c r="AE96" s="151" t="s">
        <v>170</v>
      </c>
      <c r="AF96" s="196">
        <f>AK91</f>
        <v>3.2</v>
      </c>
      <c r="AG96" s="196"/>
      <c r="AH96" s="196"/>
      <c r="AI96" s="196"/>
      <c r="AJ96" s="151" t="s">
        <v>164</v>
      </c>
      <c r="AK96" s="138">
        <f>ROUNDDOWN(AA96+AF96,1)</f>
        <v>20.2</v>
      </c>
      <c r="AL96" s="138"/>
      <c r="AM96" s="138"/>
      <c r="AN96" s="138"/>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3:59">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3:59">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3:12">
      <c r="C145" s="30"/>
      <c r="D145" s="30"/>
      <c r="E145" s="30"/>
      <c r="F145" s="30"/>
      <c r="G145" s="30"/>
      <c r="H145" s="30"/>
      <c r="I145" s="30"/>
      <c r="J145" s="30"/>
      <c r="K145" s="29"/>
      <c r="L145" s="29"/>
    </row>
    <row r="146" spans="3:12">
      <c r="C146" s="30"/>
      <c r="D146" s="30"/>
      <c r="E146" s="30"/>
      <c r="F146" s="30"/>
      <c r="G146" s="30"/>
      <c r="H146" s="30"/>
      <c r="I146" s="30"/>
      <c r="J146" s="30"/>
      <c r="K146" s="29"/>
      <c r="L146" s="29"/>
    </row>
    <row r="147" spans="3:12">
      <c r="C147" s="29"/>
      <c r="D147" s="29"/>
      <c r="E147" s="29"/>
      <c r="F147" s="29"/>
      <c r="G147" s="29"/>
      <c r="H147" s="29"/>
      <c r="I147" s="29"/>
      <c r="J147" s="29"/>
    </row>
    <row r="148" spans="3:12">
      <c r="C148" s="29"/>
      <c r="D148" s="29"/>
      <c r="E148" s="29"/>
      <c r="F148" s="29"/>
      <c r="G148" s="29"/>
      <c r="H148" s="29"/>
      <c r="I148" s="29"/>
      <c r="J148" s="29"/>
    </row>
    <row r="149" spans="3:12">
      <c r="C149" s="29"/>
      <c r="D149" s="29"/>
      <c r="E149" s="29"/>
      <c r="F149" s="29"/>
      <c r="G149" s="29"/>
      <c r="H149" s="29"/>
      <c r="I149" s="29"/>
      <c r="J149" s="29"/>
    </row>
    <row r="150" spans="3:12">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view="pageBreakPreview" zoomScale="60" workbookViewId="0">
      <selection activeCell="F51" sqref="F51"/>
    </sheetView>
  </sheetViews>
  <sheetFormatPr defaultColWidth="9" defaultRowHeight="25.5"/>
  <cols>
    <col min="1" max="1" width="1.625" style="273" customWidth="1"/>
    <col min="2" max="2" width="5.625" style="274" customWidth="1"/>
    <col min="3" max="3" width="10.625" style="274" customWidth="1"/>
    <col min="4" max="4" width="10.625" style="274" hidden="1" customWidth="1"/>
    <col min="5" max="5" width="3.375" style="274" bestFit="1" customWidth="1"/>
    <col min="6" max="6" width="15.625" style="273" customWidth="1"/>
    <col min="7" max="7" width="3.375" style="273" bestFit="1" customWidth="1"/>
    <col min="8" max="8" width="15.625" style="273" customWidth="1"/>
    <col min="9" max="9" width="3.375" style="273" bestFit="1" customWidth="1"/>
    <col min="10" max="10" width="15.625" style="274" customWidth="1"/>
    <col min="11" max="11" width="3.375" style="273" bestFit="1" customWidth="1"/>
    <col min="12" max="12" width="15.625" style="273" customWidth="1"/>
    <col min="13" max="13" width="3.375" style="273" customWidth="1"/>
    <col min="14" max="14" width="50.625" style="273" customWidth="1"/>
    <col min="15" max="16384" width="9" style="273"/>
  </cols>
  <sheetData>
    <row r="1" spans="2:14">
      <c r="B1" s="275" t="s">
        <v>62</v>
      </c>
    </row>
    <row r="2" spans="2:14">
      <c r="B2" s="276" t="s">
        <v>63</v>
      </c>
      <c r="F2" s="277"/>
      <c r="G2" s="288"/>
      <c r="H2" s="288"/>
      <c r="I2" s="288"/>
      <c r="J2" s="284"/>
      <c r="K2" s="288"/>
      <c r="L2" s="288"/>
    </row>
    <row r="3" spans="2:14">
      <c r="B3" s="277" t="s">
        <v>201</v>
      </c>
      <c r="F3" s="284" t="s">
        <v>202</v>
      </c>
      <c r="G3" s="288"/>
      <c r="H3" s="288"/>
      <c r="I3" s="288"/>
      <c r="J3" s="284"/>
      <c r="K3" s="288"/>
      <c r="L3" s="288"/>
    </row>
    <row r="4" spans="2:14">
      <c r="B4" s="276"/>
      <c r="F4" s="285" t="s">
        <v>38</v>
      </c>
      <c r="G4" s="285"/>
      <c r="H4" s="285"/>
      <c r="I4" s="285"/>
      <c r="J4" s="285"/>
      <c r="K4" s="285"/>
      <c r="L4" s="285"/>
      <c r="N4" s="285" t="s">
        <v>209</v>
      </c>
    </row>
    <row r="5" spans="2:14">
      <c r="B5" s="274" t="s">
        <v>42</v>
      </c>
      <c r="C5" s="274" t="s">
        <v>7</v>
      </c>
      <c r="F5" s="274" t="s">
        <v>210</v>
      </c>
      <c r="G5" s="274"/>
      <c r="H5" s="274" t="s">
        <v>211</v>
      </c>
      <c r="J5" s="274" t="s">
        <v>4</v>
      </c>
      <c r="L5" s="274" t="s">
        <v>38</v>
      </c>
      <c r="N5" s="285"/>
    </row>
    <row r="6" spans="2:14">
      <c r="B6" s="278">
        <v>1</v>
      </c>
      <c r="C6" s="279" t="s">
        <v>68</v>
      </c>
      <c r="D6" s="283" t="str">
        <f t="shared" ref="D6:D38" si="0">C6</f>
        <v>a</v>
      </c>
      <c r="E6" s="278" t="s">
        <v>35</v>
      </c>
      <c r="F6" s="286">
        <v>0.29166666666666669</v>
      </c>
      <c r="G6" s="278" t="s">
        <v>15</v>
      </c>
      <c r="H6" s="286">
        <v>0.66666666666666663</v>
      </c>
      <c r="I6" s="289" t="s">
        <v>65</v>
      </c>
      <c r="J6" s="286">
        <v>4.1666666666666664e-002</v>
      </c>
      <c r="K6" s="290" t="s">
        <v>12</v>
      </c>
      <c r="L6" s="285">
        <f t="shared" ref="L6:L22" si="1">IF(OR(F6="",H6=""),"",(H6+IF(F6&gt;H6,1,0)-F6-J6)*24)</f>
        <v>7.9999999999999982</v>
      </c>
      <c r="N6" s="291"/>
    </row>
    <row r="7" spans="2:14">
      <c r="B7" s="278">
        <v>2</v>
      </c>
      <c r="C7" s="279" t="s">
        <v>43</v>
      </c>
      <c r="D7" s="283" t="str">
        <f t="shared" si="0"/>
        <v>b</v>
      </c>
      <c r="E7" s="278" t="s">
        <v>35</v>
      </c>
      <c r="F7" s="286">
        <v>0.375</v>
      </c>
      <c r="G7" s="278" t="s">
        <v>15</v>
      </c>
      <c r="H7" s="286">
        <v>0.75</v>
      </c>
      <c r="I7" s="289" t="s">
        <v>65</v>
      </c>
      <c r="J7" s="286">
        <v>4.1666666666666664e-002</v>
      </c>
      <c r="K7" s="290" t="s">
        <v>12</v>
      </c>
      <c r="L7" s="285">
        <f t="shared" si="1"/>
        <v>8</v>
      </c>
      <c r="N7" s="291"/>
    </row>
    <row r="8" spans="2:14">
      <c r="B8" s="278">
        <v>3</v>
      </c>
      <c r="C8" s="279" t="s">
        <v>70</v>
      </c>
      <c r="D8" s="283" t="str">
        <f t="shared" si="0"/>
        <v>c</v>
      </c>
      <c r="E8" s="278" t="s">
        <v>35</v>
      </c>
      <c r="F8" s="286">
        <v>0.41666666666666669</v>
      </c>
      <c r="G8" s="278" t="s">
        <v>15</v>
      </c>
      <c r="H8" s="286">
        <v>0.79166666666666663</v>
      </c>
      <c r="I8" s="289" t="s">
        <v>65</v>
      </c>
      <c r="J8" s="286">
        <v>4.1666666666666664e-002</v>
      </c>
      <c r="K8" s="290" t="s">
        <v>12</v>
      </c>
      <c r="L8" s="285">
        <f t="shared" si="1"/>
        <v>7.9999999999999982</v>
      </c>
      <c r="N8" s="291"/>
    </row>
    <row r="9" spans="2:14">
      <c r="B9" s="278">
        <v>4</v>
      </c>
      <c r="C9" s="279" t="s">
        <v>71</v>
      </c>
      <c r="D9" s="283" t="str">
        <f t="shared" si="0"/>
        <v>d</v>
      </c>
      <c r="E9" s="278" t="s">
        <v>35</v>
      </c>
      <c r="F9" s="286">
        <v>0.5</v>
      </c>
      <c r="G9" s="278" t="s">
        <v>15</v>
      </c>
      <c r="H9" s="286">
        <v>0.875</v>
      </c>
      <c r="I9" s="289" t="s">
        <v>65</v>
      </c>
      <c r="J9" s="286">
        <v>4.1666666666666664e-002</v>
      </c>
      <c r="K9" s="290" t="s">
        <v>12</v>
      </c>
      <c r="L9" s="285">
        <f t="shared" si="1"/>
        <v>8</v>
      </c>
      <c r="N9" s="291"/>
    </row>
    <row r="10" spans="2:14">
      <c r="B10" s="278">
        <v>5</v>
      </c>
      <c r="C10" s="279" t="s">
        <v>72</v>
      </c>
      <c r="D10" s="283" t="str">
        <f t="shared" si="0"/>
        <v>e</v>
      </c>
      <c r="E10" s="278" t="s">
        <v>35</v>
      </c>
      <c r="F10" s="286">
        <v>0.375</v>
      </c>
      <c r="G10" s="278" t="s">
        <v>15</v>
      </c>
      <c r="H10" s="286">
        <v>0.54166666666666663</v>
      </c>
      <c r="I10" s="289" t="s">
        <v>65</v>
      </c>
      <c r="J10" s="286">
        <v>0</v>
      </c>
      <c r="K10" s="290" t="s">
        <v>12</v>
      </c>
      <c r="L10" s="285">
        <f t="shared" si="1"/>
        <v>3.9999999999999991</v>
      </c>
      <c r="N10" s="291"/>
    </row>
    <row r="11" spans="2:14">
      <c r="B11" s="278">
        <v>6</v>
      </c>
      <c r="C11" s="279" t="s">
        <v>50</v>
      </c>
      <c r="D11" s="283" t="str">
        <f t="shared" si="0"/>
        <v>f</v>
      </c>
      <c r="E11" s="278" t="s">
        <v>35</v>
      </c>
      <c r="F11" s="286">
        <v>0.54166666666666663</v>
      </c>
      <c r="G11" s="278" t="s">
        <v>15</v>
      </c>
      <c r="H11" s="286">
        <v>0.75</v>
      </c>
      <c r="I11" s="289" t="s">
        <v>65</v>
      </c>
      <c r="J11" s="286">
        <v>4.1666666666666664e-002</v>
      </c>
      <c r="K11" s="290" t="s">
        <v>12</v>
      </c>
      <c r="L11" s="285">
        <f t="shared" si="1"/>
        <v>4.0000000000000009</v>
      </c>
      <c r="N11" s="291"/>
    </row>
    <row r="12" spans="2:14">
      <c r="B12" s="278">
        <v>7</v>
      </c>
      <c r="C12" s="279" t="s">
        <v>73</v>
      </c>
      <c r="D12" s="283" t="str">
        <f t="shared" si="0"/>
        <v>g</v>
      </c>
      <c r="E12" s="278" t="s">
        <v>35</v>
      </c>
      <c r="F12" s="286">
        <v>0.58333333333333337</v>
      </c>
      <c r="G12" s="278" t="s">
        <v>15</v>
      </c>
      <c r="H12" s="286">
        <v>0.83333333333333337</v>
      </c>
      <c r="I12" s="289" t="s">
        <v>65</v>
      </c>
      <c r="J12" s="286">
        <v>0</v>
      </c>
      <c r="K12" s="290" t="s">
        <v>12</v>
      </c>
      <c r="L12" s="285">
        <f t="shared" si="1"/>
        <v>6</v>
      </c>
      <c r="N12" s="291"/>
    </row>
    <row r="13" spans="2:14">
      <c r="B13" s="278">
        <v>8</v>
      </c>
      <c r="C13" s="279" t="s">
        <v>66</v>
      </c>
      <c r="D13" s="283" t="str">
        <f t="shared" si="0"/>
        <v>h</v>
      </c>
      <c r="E13" s="278" t="s">
        <v>35</v>
      </c>
      <c r="F13" s="286">
        <v>0.66666666666666663</v>
      </c>
      <c r="G13" s="278" t="s">
        <v>15</v>
      </c>
      <c r="H13" s="286">
        <v>1</v>
      </c>
      <c r="I13" s="289" t="s">
        <v>65</v>
      </c>
      <c r="J13" s="286">
        <v>0</v>
      </c>
      <c r="K13" s="290" t="s">
        <v>12</v>
      </c>
      <c r="L13" s="285">
        <f t="shared" si="1"/>
        <v>8</v>
      </c>
      <c r="N13" s="291" t="s">
        <v>221</v>
      </c>
    </row>
    <row r="14" spans="2:14">
      <c r="B14" s="278">
        <v>9</v>
      </c>
      <c r="C14" s="279" t="s">
        <v>61</v>
      </c>
      <c r="D14" s="283" t="str">
        <f t="shared" si="0"/>
        <v>i</v>
      </c>
      <c r="E14" s="278" t="s">
        <v>35</v>
      </c>
      <c r="F14" s="286">
        <v>0</v>
      </c>
      <c r="G14" s="278" t="s">
        <v>15</v>
      </c>
      <c r="H14" s="286">
        <v>0.375</v>
      </c>
      <c r="I14" s="289" t="s">
        <v>65</v>
      </c>
      <c r="J14" s="286">
        <v>4.1666666666666664e-002</v>
      </c>
      <c r="K14" s="290" t="s">
        <v>12</v>
      </c>
      <c r="L14" s="285">
        <f t="shared" si="1"/>
        <v>8</v>
      </c>
      <c r="N14" s="291" t="s">
        <v>231</v>
      </c>
    </row>
    <row r="15" spans="2:14">
      <c r="B15" s="278">
        <v>10</v>
      </c>
      <c r="C15" s="279" t="s">
        <v>46</v>
      </c>
      <c r="D15" s="283" t="str">
        <f t="shared" si="0"/>
        <v>j</v>
      </c>
      <c r="E15" s="278" t="s">
        <v>35</v>
      </c>
      <c r="F15" s="286"/>
      <c r="G15" s="278" t="s">
        <v>15</v>
      </c>
      <c r="H15" s="286"/>
      <c r="I15" s="289" t="s">
        <v>65</v>
      </c>
      <c r="J15" s="286">
        <v>0</v>
      </c>
      <c r="K15" s="290" t="s">
        <v>12</v>
      </c>
      <c r="L15" s="285" t="str">
        <f t="shared" si="1"/>
        <v/>
      </c>
      <c r="N15" s="291"/>
    </row>
    <row r="16" spans="2:14">
      <c r="B16" s="278">
        <v>11</v>
      </c>
      <c r="C16" s="279" t="s">
        <v>75</v>
      </c>
      <c r="D16" s="283" t="str">
        <f t="shared" si="0"/>
        <v>k</v>
      </c>
      <c r="E16" s="278" t="s">
        <v>35</v>
      </c>
      <c r="F16" s="286"/>
      <c r="G16" s="278" t="s">
        <v>15</v>
      </c>
      <c r="H16" s="286"/>
      <c r="I16" s="289" t="s">
        <v>65</v>
      </c>
      <c r="J16" s="286">
        <v>0</v>
      </c>
      <c r="K16" s="290" t="s">
        <v>12</v>
      </c>
      <c r="L16" s="285" t="str">
        <f t="shared" si="1"/>
        <v/>
      </c>
      <c r="N16" s="291"/>
    </row>
    <row r="17" spans="2:14">
      <c r="B17" s="278">
        <v>12</v>
      </c>
      <c r="C17" s="279" t="s">
        <v>77</v>
      </c>
      <c r="D17" s="283" t="str">
        <f t="shared" si="0"/>
        <v>l</v>
      </c>
      <c r="E17" s="278" t="s">
        <v>35</v>
      </c>
      <c r="F17" s="286"/>
      <c r="G17" s="278" t="s">
        <v>15</v>
      </c>
      <c r="H17" s="286"/>
      <c r="I17" s="289" t="s">
        <v>65</v>
      </c>
      <c r="J17" s="286">
        <v>0</v>
      </c>
      <c r="K17" s="290" t="s">
        <v>12</v>
      </c>
      <c r="L17" s="285" t="str">
        <f t="shared" si="1"/>
        <v/>
      </c>
      <c r="N17" s="291"/>
    </row>
    <row r="18" spans="2:14">
      <c r="B18" s="278">
        <v>13</v>
      </c>
      <c r="C18" s="279" t="s">
        <v>10</v>
      </c>
      <c r="D18" s="283" t="str">
        <f t="shared" si="0"/>
        <v>m</v>
      </c>
      <c r="E18" s="278" t="s">
        <v>35</v>
      </c>
      <c r="F18" s="286"/>
      <c r="G18" s="278" t="s">
        <v>15</v>
      </c>
      <c r="H18" s="286"/>
      <c r="I18" s="289" t="s">
        <v>65</v>
      </c>
      <c r="J18" s="286">
        <v>0</v>
      </c>
      <c r="K18" s="290" t="s">
        <v>12</v>
      </c>
      <c r="L18" s="285" t="str">
        <f t="shared" si="1"/>
        <v/>
      </c>
      <c r="N18" s="291"/>
    </row>
    <row r="19" spans="2:14">
      <c r="B19" s="278">
        <v>14</v>
      </c>
      <c r="C19" s="279" t="s">
        <v>19</v>
      </c>
      <c r="D19" s="283" t="str">
        <f t="shared" si="0"/>
        <v>n</v>
      </c>
      <c r="E19" s="278" t="s">
        <v>35</v>
      </c>
      <c r="F19" s="286"/>
      <c r="G19" s="278" t="s">
        <v>15</v>
      </c>
      <c r="H19" s="286"/>
      <c r="I19" s="289" t="s">
        <v>65</v>
      </c>
      <c r="J19" s="286">
        <v>0</v>
      </c>
      <c r="K19" s="290" t="s">
        <v>12</v>
      </c>
      <c r="L19" s="285" t="str">
        <f t="shared" si="1"/>
        <v/>
      </c>
      <c r="N19" s="291"/>
    </row>
    <row r="20" spans="2:14">
      <c r="B20" s="278">
        <v>15</v>
      </c>
      <c r="C20" s="279" t="s">
        <v>37</v>
      </c>
      <c r="D20" s="283" t="str">
        <f t="shared" si="0"/>
        <v>o</v>
      </c>
      <c r="E20" s="278" t="s">
        <v>35</v>
      </c>
      <c r="F20" s="286"/>
      <c r="G20" s="278" t="s">
        <v>15</v>
      </c>
      <c r="H20" s="286"/>
      <c r="I20" s="289" t="s">
        <v>65</v>
      </c>
      <c r="J20" s="286">
        <v>0</v>
      </c>
      <c r="K20" s="290" t="s">
        <v>12</v>
      </c>
      <c r="L20" s="285" t="str">
        <f t="shared" si="1"/>
        <v/>
      </c>
      <c r="N20" s="291"/>
    </row>
    <row r="21" spans="2:14">
      <c r="B21" s="278">
        <v>16</v>
      </c>
      <c r="C21" s="279" t="s">
        <v>28</v>
      </c>
      <c r="D21" s="283" t="str">
        <f t="shared" si="0"/>
        <v>p</v>
      </c>
      <c r="E21" s="278" t="s">
        <v>35</v>
      </c>
      <c r="F21" s="286"/>
      <c r="G21" s="278" t="s">
        <v>15</v>
      </c>
      <c r="H21" s="286"/>
      <c r="I21" s="289" t="s">
        <v>65</v>
      </c>
      <c r="J21" s="286">
        <v>0</v>
      </c>
      <c r="K21" s="290" t="s">
        <v>12</v>
      </c>
      <c r="L21" s="285" t="str">
        <f t="shared" si="1"/>
        <v/>
      </c>
      <c r="N21" s="291"/>
    </row>
    <row r="22" spans="2:14">
      <c r="B22" s="278">
        <v>17</v>
      </c>
      <c r="C22" s="279" t="s">
        <v>78</v>
      </c>
      <c r="D22" s="283" t="str">
        <f t="shared" si="0"/>
        <v>q</v>
      </c>
      <c r="E22" s="278" t="s">
        <v>35</v>
      </c>
      <c r="F22" s="286"/>
      <c r="G22" s="278" t="s">
        <v>15</v>
      </c>
      <c r="H22" s="286"/>
      <c r="I22" s="289" t="s">
        <v>65</v>
      </c>
      <c r="J22" s="286">
        <v>0</v>
      </c>
      <c r="K22" s="290" t="s">
        <v>12</v>
      </c>
      <c r="L22" s="285" t="str">
        <f t="shared" si="1"/>
        <v/>
      </c>
      <c r="N22" s="291"/>
    </row>
    <row r="23" spans="2:14">
      <c r="B23" s="278">
        <v>18</v>
      </c>
      <c r="C23" s="279" t="s">
        <v>69</v>
      </c>
      <c r="D23" s="283" t="str">
        <f t="shared" si="0"/>
        <v>r</v>
      </c>
      <c r="E23" s="278" t="s">
        <v>35</v>
      </c>
      <c r="F23" s="287"/>
      <c r="G23" s="278" t="s">
        <v>15</v>
      </c>
      <c r="H23" s="287"/>
      <c r="I23" s="289" t="s">
        <v>65</v>
      </c>
      <c r="J23" s="287"/>
      <c r="K23" s="290" t="s">
        <v>12</v>
      </c>
      <c r="L23" s="279">
        <v>1</v>
      </c>
      <c r="N23" s="291"/>
    </row>
    <row r="24" spans="2:14">
      <c r="B24" s="278">
        <v>19</v>
      </c>
      <c r="C24" s="279" t="s">
        <v>80</v>
      </c>
      <c r="D24" s="283" t="str">
        <f t="shared" si="0"/>
        <v>s</v>
      </c>
      <c r="E24" s="278" t="s">
        <v>35</v>
      </c>
      <c r="F24" s="287"/>
      <c r="G24" s="278" t="s">
        <v>15</v>
      </c>
      <c r="H24" s="287"/>
      <c r="I24" s="289" t="s">
        <v>65</v>
      </c>
      <c r="J24" s="287"/>
      <c r="K24" s="290" t="s">
        <v>12</v>
      </c>
      <c r="L24" s="279">
        <v>2</v>
      </c>
      <c r="N24" s="291"/>
    </row>
    <row r="25" spans="2:14">
      <c r="B25" s="278">
        <v>20</v>
      </c>
      <c r="C25" s="279" t="s">
        <v>18</v>
      </c>
      <c r="D25" s="283" t="str">
        <f t="shared" si="0"/>
        <v>t</v>
      </c>
      <c r="E25" s="278" t="s">
        <v>35</v>
      </c>
      <c r="F25" s="287"/>
      <c r="G25" s="278" t="s">
        <v>15</v>
      </c>
      <c r="H25" s="287"/>
      <c r="I25" s="289" t="s">
        <v>65</v>
      </c>
      <c r="J25" s="287"/>
      <c r="K25" s="290" t="s">
        <v>12</v>
      </c>
      <c r="L25" s="279">
        <v>3</v>
      </c>
      <c r="N25" s="291"/>
    </row>
    <row r="26" spans="2:14">
      <c r="B26" s="278">
        <v>21</v>
      </c>
      <c r="C26" s="279" t="s">
        <v>81</v>
      </c>
      <c r="D26" s="283" t="str">
        <f t="shared" si="0"/>
        <v>u</v>
      </c>
      <c r="E26" s="278" t="s">
        <v>35</v>
      </c>
      <c r="F26" s="287"/>
      <c r="G26" s="278" t="s">
        <v>15</v>
      </c>
      <c r="H26" s="287"/>
      <c r="I26" s="289" t="s">
        <v>65</v>
      </c>
      <c r="J26" s="287"/>
      <c r="K26" s="290" t="s">
        <v>12</v>
      </c>
      <c r="L26" s="279">
        <v>4</v>
      </c>
      <c r="N26" s="291"/>
    </row>
    <row r="27" spans="2:14">
      <c r="B27" s="278">
        <v>22</v>
      </c>
      <c r="C27" s="279" t="s">
        <v>82</v>
      </c>
      <c r="D27" s="283" t="str">
        <f t="shared" si="0"/>
        <v>v</v>
      </c>
      <c r="E27" s="278" t="s">
        <v>35</v>
      </c>
      <c r="F27" s="287"/>
      <c r="G27" s="278" t="s">
        <v>15</v>
      </c>
      <c r="H27" s="287"/>
      <c r="I27" s="289" t="s">
        <v>65</v>
      </c>
      <c r="J27" s="287"/>
      <c r="K27" s="290" t="s">
        <v>12</v>
      </c>
      <c r="L27" s="279">
        <v>5</v>
      </c>
      <c r="N27" s="291"/>
    </row>
    <row r="28" spans="2:14">
      <c r="B28" s="278">
        <v>23</v>
      </c>
      <c r="C28" s="279" t="s">
        <v>60</v>
      </c>
      <c r="D28" s="283" t="str">
        <f t="shared" si="0"/>
        <v>w</v>
      </c>
      <c r="E28" s="278" t="s">
        <v>35</v>
      </c>
      <c r="F28" s="287"/>
      <c r="G28" s="278" t="s">
        <v>15</v>
      </c>
      <c r="H28" s="287"/>
      <c r="I28" s="289" t="s">
        <v>65</v>
      </c>
      <c r="J28" s="287"/>
      <c r="K28" s="290" t="s">
        <v>12</v>
      </c>
      <c r="L28" s="279">
        <v>6</v>
      </c>
      <c r="N28" s="291"/>
    </row>
    <row r="29" spans="2:14">
      <c r="B29" s="278">
        <v>24</v>
      </c>
      <c r="C29" s="279" t="s">
        <v>83</v>
      </c>
      <c r="D29" s="283" t="str">
        <f t="shared" si="0"/>
        <v>x</v>
      </c>
      <c r="E29" s="278" t="s">
        <v>35</v>
      </c>
      <c r="F29" s="287"/>
      <c r="G29" s="278" t="s">
        <v>15</v>
      </c>
      <c r="H29" s="287"/>
      <c r="I29" s="289" t="s">
        <v>65</v>
      </c>
      <c r="J29" s="287"/>
      <c r="K29" s="290" t="s">
        <v>12</v>
      </c>
      <c r="L29" s="279">
        <v>7</v>
      </c>
      <c r="N29" s="291"/>
    </row>
    <row r="30" spans="2:14">
      <c r="B30" s="278">
        <v>25</v>
      </c>
      <c r="C30" s="279" t="s">
        <v>86</v>
      </c>
      <c r="D30" s="283" t="str">
        <f t="shared" si="0"/>
        <v>y</v>
      </c>
      <c r="E30" s="278" t="s">
        <v>35</v>
      </c>
      <c r="F30" s="287"/>
      <c r="G30" s="278" t="s">
        <v>15</v>
      </c>
      <c r="H30" s="287"/>
      <c r="I30" s="289" t="s">
        <v>65</v>
      </c>
      <c r="J30" s="287"/>
      <c r="K30" s="290" t="s">
        <v>12</v>
      </c>
      <c r="L30" s="279">
        <v>8</v>
      </c>
      <c r="N30" s="291"/>
    </row>
    <row r="31" spans="2:14">
      <c r="B31" s="278">
        <v>26</v>
      </c>
      <c r="C31" s="279" t="s">
        <v>2</v>
      </c>
      <c r="D31" s="283" t="str">
        <f t="shared" si="0"/>
        <v>z</v>
      </c>
      <c r="E31" s="278" t="s">
        <v>35</v>
      </c>
      <c r="F31" s="287"/>
      <c r="G31" s="278" t="s">
        <v>15</v>
      </c>
      <c r="H31" s="287"/>
      <c r="I31" s="289" t="s">
        <v>65</v>
      </c>
      <c r="J31" s="287"/>
      <c r="K31" s="290" t="s">
        <v>12</v>
      </c>
      <c r="L31" s="279">
        <v>1</v>
      </c>
      <c r="N31" s="291"/>
    </row>
    <row r="32" spans="2:14">
      <c r="B32" s="278">
        <v>27</v>
      </c>
      <c r="C32" s="279" t="s">
        <v>83</v>
      </c>
      <c r="D32" s="283" t="str">
        <f t="shared" si="0"/>
        <v>x</v>
      </c>
      <c r="E32" s="278" t="s">
        <v>35</v>
      </c>
      <c r="F32" s="287"/>
      <c r="G32" s="278" t="s">
        <v>15</v>
      </c>
      <c r="H32" s="287"/>
      <c r="I32" s="289" t="s">
        <v>65</v>
      </c>
      <c r="J32" s="287"/>
      <c r="K32" s="290" t="s">
        <v>12</v>
      </c>
      <c r="L32" s="279">
        <v>2</v>
      </c>
      <c r="N32" s="291"/>
    </row>
    <row r="33" spans="2:14">
      <c r="B33" s="278">
        <v>28</v>
      </c>
      <c r="C33" s="279" t="s">
        <v>87</v>
      </c>
      <c r="D33" s="283" t="str">
        <f t="shared" si="0"/>
        <v>aa</v>
      </c>
      <c r="E33" s="278" t="s">
        <v>35</v>
      </c>
      <c r="F33" s="287"/>
      <c r="G33" s="278" t="s">
        <v>15</v>
      </c>
      <c r="H33" s="287"/>
      <c r="I33" s="289" t="s">
        <v>65</v>
      </c>
      <c r="J33" s="287"/>
      <c r="K33" s="290" t="s">
        <v>12</v>
      </c>
      <c r="L33" s="279">
        <v>3</v>
      </c>
      <c r="N33" s="291"/>
    </row>
    <row r="34" spans="2:14">
      <c r="B34" s="278">
        <v>29</v>
      </c>
      <c r="C34" s="279" t="s">
        <v>88</v>
      </c>
      <c r="D34" s="283" t="str">
        <f t="shared" si="0"/>
        <v>ab</v>
      </c>
      <c r="E34" s="278" t="s">
        <v>35</v>
      </c>
      <c r="F34" s="287"/>
      <c r="G34" s="278" t="s">
        <v>15</v>
      </c>
      <c r="H34" s="287"/>
      <c r="I34" s="289" t="s">
        <v>65</v>
      </c>
      <c r="J34" s="287"/>
      <c r="K34" s="290" t="s">
        <v>12</v>
      </c>
      <c r="L34" s="279">
        <v>4</v>
      </c>
      <c r="N34" s="291"/>
    </row>
    <row r="35" spans="2:14">
      <c r="B35" s="278">
        <v>30</v>
      </c>
      <c r="C35" s="279" t="s">
        <v>89</v>
      </c>
      <c r="D35" s="283" t="str">
        <f t="shared" si="0"/>
        <v>ac</v>
      </c>
      <c r="E35" s="278" t="s">
        <v>35</v>
      </c>
      <c r="F35" s="287"/>
      <c r="G35" s="278" t="s">
        <v>15</v>
      </c>
      <c r="H35" s="287"/>
      <c r="I35" s="289" t="s">
        <v>65</v>
      </c>
      <c r="J35" s="287"/>
      <c r="K35" s="290" t="s">
        <v>12</v>
      </c>
      <c r="L35" s="279">
        <v>5</v>
      </c>
      <c r="N35" s="291"/>
    </row>
    <row r="36" spans="2:14">
      <c r="B36" s="278">
        <v>31</v>
      </c>
      <c r="C36" s="279" t="s">
        <v>91</v>
      </c>
      <c r="D36" s="283" t="str">
        <f t="shared" si="0"/>
        <v>ad</v>
      </c>
      <c r="E36" s="278" t="s">
        <v>35</v>
      </c>
      <c r="F36" s="287"/>
      <c r="G36" s="278" t="s">
        <v>15</v>
      </c>
      <c r="H36" s="287"/>
      <c r="I36" s="289" t="s">
        <v>65</v>
      </c>
      <c r="J36" s="287"/>
      <c r="K36" s="290" t="s">
        <v>12</v>
      </c>
      <c r="L36" s="279">
        <v>6</v>
      </c>
      <c r="N36" s="291"/>
    </row>
    <row r="37" spans="2:14">
      <c r="B37" s="278">
        <v>32</v>
      </c>
      <c r="C37" s="279" t="s">
        <v>94</v>
      </c>
      <c r="D37" s="283" t="str">
        <f t="shared" si="0"/>
        <v>ae</v>
      </c>
      <c r="E37" s="278" t="s">
        <v>35</v>
      </c>
      <c r="F37" s="287"/>
      <c r="G37" s="278" t="s">
        <v>15</v>
      </c>
      <c r="H37" s="287"/>
      <c r="I37" s="289" t="s">
        <v>65</v>
      </c>
      <c r="J37" s="287"/>
      <c r="K37" s="290" t="s">
        <v>12</v>
      </c>
      <c r="L37" s="279">
        <v>7</v>
      </c>
      <c r="N37" s="291"/>
    </row>
    <row r="38" spans="2:14">
      <c r="B38" s="278">
        <v>33</v>
      </c>
      <c r="C38" s="279" t="s">
        <v>96</v>
      </c>
      <c r="D38" s="283" t="str">
        <f t="shared" si="0"/>
        <v>af</v>
      </c>
      <c r="E38" s="278" t="s">
        <v>35</v>
      </c>
      <c r="F38" s="287"/>
      <c r="G38" s="278" t="s">
        <v>15</v>
      </c>
      <c r="H38" s="287"/>
      <c r="I38" s="289" t="s">
        <v>65</v>
      </c>
      <c r="J38" s="287"/>
      <c r="K38" s="290" t="s">
        <v>12</v>
      </c>
      <c r="L38" s="279">
        <v>8</v>
      </c>
      <c r="N38" s="291"/>
    </row>
    <row r="39" spans="2:14">
      <c r="B39" s="278">
        <v>34</v>
      </c>
      <c r="C39" s="280" t="s">
        <v>123</v>
      </c>
      <c r="D39" s="283"/>
      <c r="E39" s="278" t="s">
        <v>35</v>
      </c>
      <c r="F39" s="286">
        <v>0.29166666666666669</v>
      </c>
      <c r="G39" s="278" t="s">
        <v>15</v>
      </c>
      <c r="H39" s="286">
        <v>0.39583333333333331</v>
      </c>
      <c r="I39" s="289" t="s">
        <v>65</v>
      </c>
      <c r="J39" s="286">
        <v>0</v>
      </c>
      <c r="K39" s="290" t="s">
        <v>12</v>
      </c>
      <c r="L39" s="285">
        <f>IF(OR(F39="",H39=""),"",(H39+IF(F39&gt;H39,1,0)-F39-J39)*24)</f>
        <v>2.4999999999999991</v>
      </c>
      <c r="N39" s="291"/>
    </row>
    <row r="40" spans="2:14">
      <c r="B40" s="278"/>
      <c r="C40" s="281" t="s">
        <v>64</v>
      </c>
      <c r="D40" s="283"/>
      <c r="E40" s="278" t="s">
        <v>35</v>
      </c>
      <c r="F40" s="286">
        <v>0.6875</v>
      </c>
      <c r="G40" s="278" t="s">
        <v>15</v>
      </c>
      <c r="H40" s="286">
        <v>0.83333333333333337</v>
      </c>
      <c r="I40" s="289" t="s">
        <v>65</v>
      </c>
      <c r="J40" s="286">
        <v>0</v>
      </c>
      <c r="K40" s="290" t="s">
        <v>12</v>
      </c>
      <c r="L40" s="285">
        <f>IF(OR(F40="",H40=""),"",(H40+IF(F40&gt;H40,1,0)-F40-J40)*24)</f>
        <v>3.5000000000000009</v>
      </c>
      <c r="N40" s="291"/>
    </row>
    <row r="41" spans="2:14">
      <c r="B41" s="278"/>
      <c r="C41" s="282" t="s">
        <v>64</v>
      </c>
      <c r="D41" s="283" t="str">
        <f>C39</f>
        <v>ag</v>
      </c>
      <c r="E41" s="278" t="s">
        <v>35</v>
      </c>
      <c r="F41" s="286" t="s">
        <v>64</v>
      </c>
      <c r="G41" s="278" t="s">
        <v>15</v>
      </c>
      <c r="H41" s="286" t="s">
        <v>64</v>
      </c>
      <c r="I41" s="289" t="s">
        <v>65</v>
      </c>
      <c r="J41" s="286" t="s">
        <v>64</v>
      </c>
      <c r="K41" s="290" t="s">
        <v>12</v>
      </c>
      <c r="L41" s="285">
        <f>IF(OR(L39="",L40=""),"",L39+L40)</f>
        <v>6</v>
      </c>
      <c r="N41" s="291" t="s">
        <v>6</v>
      </c>
    </row>
    <row r="42" spans="2:14">
      <c r="B42" s="278"/>
      <c r="C42" s="280" t="s">
        <v>74</v>
      </c>
      <c r="D42" s="283"/>
      <c r="E42" s="278" t="s">
        <v>35</v>
      </c>
      <c r="F42" s="286"/>
      <c r="G42" s="278" t="s">
        <v>15</v>
      </c>
      <c r="H42" s="286"/>
      <c r="I42" s="289" t="s">
        <v>65</v>
      </c>
      <c r="J42" s="286">
        <v>0</v>
      </c>
      <c r="K42" s="290" t="s">
        <v>12</v>
      </c>
      <c r="L42" s="285" t="str">
        <f>IF(OR(F42="",H42=""),"",(H42+IF(F42&gt;H42,1,0)-F42-J42)*24)</f>
        <v/>
      </c>
      <c r="N42" s="291"/>
    </row>
    <row r="43" spans="2:14">
      <c r="B43" s="278">
        <v>35</v>
      </c>
      <c r="C43" s="281" t="s">
        <v>64</v>
      </c>
      <c r="D43" s="283"/>
      <c r="E43" s="278" t="s">
        <v>35</v>
      </c>
      <c r="F43" s="286"/>
      <c r="G43" s="278" t="s">
        <v>15</v>
      </c>
      <c r="H43" s="286"/>
      <c r="I43" s="289" t="s">
        <v>65</v>
      </c>
      <c r="J43" s="286">
        <v>0</v>
      </c>
      <c r="K43" s="290" t="s">
        <v>12</v>
      </c>
      <c r="L43" s="285" t="str">
        <f>IF(OR(F43="",H43=""),"",(H43+IF(F43&gt;H43,1,0)-F43-J43)*24)</f>
        <v/>
      </c>
      <c r="N43" s="291"/>
    </row>
    <row r="44" spans="2:14">
      <c r="B44" s="278"/>
      <c r="C44" s="282" t="s">
        <v>64</v>
      </c>
      <c r="D44" s="283" t="str">
        <f>C42</f>
        <v>ah</v>
      </c>
      <c r="E44" s="278" t="s">
        <v>35</v>
      </c>
      <c r="F44" s="286" t="s">
        <v>64</v>
      </c>
      <c r="G44" s="278" t="s">
        <v>15</v>
      </c>
      <c r="H44" s="286" t="s">
        <v>64</v>
      </c>
      <c r="I44" s="289" t="s">
        <v>65</v>
      </c>
      <c r="J44" s="286" t="s">
        <v>64</v>
      </c>
      <c r="K44" s="290" t="s">
        <v>12</v>
      </c>
      <c r="L44" s="285" t="str">
        <f>IF(OR(L42="",L43=""),"",L42+L43)</f>
        <v/>
      </c>
      <c r="N44" s="291" t="s">
        <v>212</v>
      </c>
    </row>
    <row r="45" spans="2:14">
      <c r="B45" s="278"/>
      <c r="C45" s="280" t="s">
        <v>180</v>
      </c>
      <c r="D45" s="283"/>
      <c r="E45" s="278" t="s">
        <v>35</v>
      </c>
      <c r="F45" s="286"/>
      <c r="G45" s="278" t="s">
        <v>15</v>
      </c>
      <c r="H45" s="286"/>
      <c r="I45" s="289" t="s">
        <v>65</v>
      </c>
      <c r="J45" s="286">
        <v>0</v>
      </c>
      <c r="K45" s="290" t="s">
        <v>12</v>
      </c>
      <c r="L45" s="285" t="str">
        <f>IF(OR(F45="",H45=""),"",(H45+IF(F45&gt;H45,1,0)-F45-J45)*24)</f>
        <v/>
      </c>
      <c r="N45" s="291"/>
    </row>
    <row r="46" spans="2:14">
      <c r="B46" s="278">
        <v>36</v>
      </c>
      <c r="C46" s="281" t="s">
        <v>64</v>
      </c>
      <c r="D46" s="283"/>
      <c r="E46" s="278" t="s">
        <v>35</v>
      </c>
      <c r="F46" s="286"/>
      <c r="G46" s="278" t="s">
        <v>15</v>
      </c>
      <c r="H46" s="286"/>
      <c r="I46" s="289" t="s">
        <v>65</v>
      </c>
      <c r="J46" s="286">
        <v>0</v>
      </c>
      <c r="K46" s="290" t="s">
        <v>12</v>
      </c>
      <c r="L46" s="285" t="str">
        <f>IF(OR(F46="",H46=""),"",(H46+IF(F46&gt;H46,1,0)-F46-J46)*24)</f>
        <v/>
      </c>
      <c r="N46" s="291"/>
    </row>
    <row r="47" spans="2:14">
      <c r="B47" s="278"/>
      <c r="C47" s="282" t="s">
        <v>64</v>
      </c>
      <c r="D47" s="283" t="str">
        <f>C45</f>
        <v>ai</v>
      </c>
      <c r="E47" s="278" t="s">
        <v>35</v>
      </c>
      <c r="F47" s="286" t="s">
        <v>64</v>
      </c>
      <c r="G47" s="278" t="s">
        <v>15</v>
      </c>
      <c r="H47" s="286" t="s">
        <v>64</v>
      </c>
      <c r="I47" s="289" t="s">
        <v>65</v>
      </c>
      <c r="J47" s="286" t="s">
        <v>64</v>
      </c>
      <c r="K47" s="290" t="s">
        <v>12</v>
      </c>
      <c r="L47" s="285" t="str">
        <f>IF(OR(L45="",L46=""),"",L45+L46)</f>
        <v/>
      </c>
      <c r="N47" s="291" t="s">
        <v>212</v>
      </c>
    </row>
    <row r="49" spans="3:4">
      <c r="C49" s="276" t="s">
        <v>117</v>
      </c>
      <c r="D49" s="276"/>
    </row>
    <row r="50" spans="3:4">
      <c r="C50" s="276" t="s">
        <v>213</v>
      </c>
      <c r="D50" s="276"/>
    </row>
    <row r="51" spans="3:4">
      <c r="C51" s="276" t="s">
        <v>214</v>
      </c>
      <c r="D51" s="276"/>
    </row>
    <row r="52" spans="3:4">
      <c r="C52" s="276" t="s">
        <v>215</v>
      </c>
      <c r="D52" s="2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83"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90"/>
  <sheetViews>
    <sheetView showGridLines="0" view="pageBreakPreview" zoomScale="25" zoomScaleNormal="55" zoomScaleSheetLayoutView="25" workbookViewId="0">
      <selection activeCell="AI116" sqref="AI116"/>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272</v>
      </c>
      <c r="D1" s="15"/>
      <c r="E1" s="15"/>
      <c r="F1" s="15"/>
      <c r="G1" s="15"/>
      <c r="H1" s="15"/>
      <c r="I1" s="15"/>
      <c r="J1" s="15"/>
      <c r="M1" s="63" t="s">
        <v>1</v>
      </c>
      <c r="P1" s="15"/>
      <c r="Q1" s="15"/>
      <c r="R1" s="15"/>
      <c r="S1" s="15"/>
      <c r="T1" s="15"/>
      <c r="U1" s="15"/>
      <c r="V1" s="15"/>
      <c r="W1" s="15"/>
      <c r="AS1" s="97" t="s">
        <v>23</v>
      </c>
      <c r="AT1" s="207" t="s">
        <v>144</v>
      </c>
      <c r="AU1" s="208"/>
      <c r="AV1" s="208"/>
      <c r="AW1" s="208"/>
      <c r="AX1" s="208"/>
      <c r="AY1" s="208"/>
      <c r="AZ1" s="208"/>
      <c r="BA1" s="208"/>
      <c r="BB1" s="208"/>
      <c r="BC1" s="208"/>
      <c r="BD1" s="208"/>
      <c r="BE1" s="208"/>
      <c r="BF1" s="208"/>
      <c r="BG1" s="208"/>
      <c r="BH1" s="208"/>
      <c r="BI1" s="208"/>
      <c r="BJ1" s="97" t="s">
        <v>12</v>
      </c>
    </row>
    <row r="2" spans="2:67" s="3" customFormat="1" ht="20.25" customHeight="1">
      <c r="J2" s="63"/>
      <c r="M2" s="63"/>
      <c r="N2" s="63"/>
      <c r="P2" s="97"/>
      <c r="Q2" s="97"/>
      <c r="R2" s="97"/>
      <c r="S2" s="97"/>
      <c r="T2" s="97"/>
      <c r="U2" s="97"/>
      <c r="V2" s="97"/>
      <c r="W2" s="97"/>
      <c r="AB2" s="97" t="s">
        <v>44</v>
      </c>
      <c r="AC2" s="177">
        <v>6</v>
      </c>
      <c r="AD2" s="177"/>
      <c r="AE2" s="97" t="s">
        <v>40</v>
      </c>
      <c r="AF2" s="193">
        <f>IF(AC2=0,"",YEAR(DATE(2018+AC2,1,1)))</f>
        <v>2024</v>
      </c>
      <c r="AG2" s="193"/>
      <c r="AH2" s="197" t="s">
        <v>36</v>
      </c>
      <c r="AI2" s="197" t="s">
        <v>9</v>
      </c>
      <c r="AJ2" s="177">
        <v>4</v>
      </c>
      <c r="AK2" s="177"/>
      <c r="AL2" s="197" t="s">
        <v>52</v>
      </c>
      <c r="AS2" s="97" t="s">
        <v>57</v>
      </c>
      <c r="AT2" s="177" t="s">
        <v>194</v>
      </c>
      <c r="AU2" s="177"/>
      <c r="AV2" s="177"/>
      <c r="AW2" s="177"/>
      <c r="AX2" s="177"/>
      <c r="AY2" s="177"/>
      <c r="AZ2" s="177"/>
      <c r="BA2" s="177"/>
      <c r="BB2" s="177"/>
      <c r="BC2" s="177"/>
      <c r="BD2" s="177"/>
      <c r="BE2" s="177"/>
      <c r="BF2" s="177"/>
      <c r="BG2" s="177"/>
      <c r="BH2" s="177"/>
      <c r="BI2" s="177"/>
      <c r="BJ2" s="97" t="s">
        <v>12</v>
      </c>
      <c r="BK2" s="97"/>
      <c r="BL2" s="97"/>
      <c r="BM2" s="97"/>
    </row>
    <row r="3" spans="2:67" s="3" customFormat="1" ht="20.25" customHeight="1">
      <c r="J3" s="63"/>
      <c r="M3" s="63"/>
      <c r="O3" s="97"/>
      <c r="P3" s="97"/>
      <c r="Q3" s="97"/>
      <c r="R3" s="97"/>
      <c r="S3" s="97"/>
      <c r="T3" s="97"/>
      <c r="U3" s="97"/>
      <c r="AC3" s="178"/>
      <c r="AD3" s="178"/>
      <c r="AE3" s="191"/>
      <c r="AF3" s="194"/>
      <c r="AG3" s="191"/>
      <c r="BD3" s="233" t="s">
        <v>45</v>
      </c>
      <c r="BE3" s="244" t="s">
        <v>100</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49</v>
      </c>
      <c r="BE4" s="244" t="s">
        <v>216</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223</v>
      </c>
      <c r="AP6" s="200"/>
      <c r="AQ6" s="200"/>
      <c r="AR6" s="200"/>
      <c r="AS6" s="2"/>
      <c r="AT6" s="2"/>
      <c r="AU6" s="2"/>
      <c r="AW6" s="206"/>
      <c r="AX6" s="206"/>
      <c r="AY6" s="62"/>
      <c r="AZ6" s="2"/>
      <c r="BA6" s="212">
        <v>40</v>
      </c>
      <c r="BB6" s="215"/>
      <c r="BC6" s="62" t="s">
        <v>48</v>
      </c>
      <c r="BD6" s="2"/>
      <c r="BE6" s="212">
        <v>160</v>
      </c>
      <c r="BF6" s="215"/>
      <c r="BG6" s="62" t="s">
        <v>54</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55</v>
      </c>
      <c r="BC8" s="200"/>
      <c r="BD8" s="200"/>
      <c r="BE8" s="245">
        <f>DAY(EOMONTH(DATE(AF2,AJ2,1),0))</f>
        <v>30</v>
      </c>
      <c r="BF8" s="249"/>
      <c r="BG8" s="200" t="s">
        <v>30</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252</v>
      </c>
      <c r="AT10" s="16"/>
      <c r="AU10" s="16"/>
      <c r="AV10" s="210"/>
      <c r="AW10" s="200"/>
      <c r="AX10" s="211"/>
      <c r="AY10" s="211"/>
      <c r="AZ10" s="211"/>
      <c r="BA10" s="200"/>
      <c r="BB10" s="200"/>
      <c r="BC10" s="224" t="s">
        <v>227</v>
      </c>
      <c r="BD10" s="200"/>
      <c r="BE10" s="212"/>
      <c r="BF10" s="215"/>
      <c r="BG10" s="62" t="s">
        <v>253</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42</v>
      </c>
      <c r="C12" s="20" t="s">
        <v>255</v>
      </c>
      <c r="D12" s="31"/>
      <c r="E12" s="39"/>
      <c r="F12" s="31"/>
      <c r="G12" s="39"/>
      <c r="H12" s="31"/>
      <c r="I12" s="52" t="s">
        <v>256</v>
      </c>
      <c r="J12" s="66"/>
      <c r="K12" s="39" t="s">
        <v>257</v>
      </c>
      <c r="L12" s="88"/>
      <c r="M12" s="88"/>
      <c r="N12" s="31"/>
      <c r="O12" s="39" t="s">
        <v>139</v>
      </c>
      <c r="P12" s="88"/>
      <c r="Q12" s="88"/>
      <c r="R12" s="88"/>
      <c r="S12" s="31"/>
      <c r="T12" s="119"/>
      <c r="U12" s="119"/>
      <c r="V12" s="139"/>
      <c r="W12" s="152" t="s">
        <v>258</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IF(BE3="４週","(10)1～4週目の勤務時間数合計","(10)1か月の勤務時間数　合計")</f>
        <v>(10)1～4週目の勤務時間数合計</v>
      </c>
      <c r="BC12" s="225"/>
      <c r="BD12" s="234" t="s">
        <v>259</v>
      </c>
      <c r="BE12" s="225"/>
      <c r="BF12" s="20" t="s">
        <v>260</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16</v>
      </c>
      <c r="X13" s="153"/>
      <c r="Y13" s="153"/>
      <c r="Z13" s="153"/>
      <c r="AA13" s="153"/>
      <c r="AB13" s="153"/>
      <c r="AC13" s="181"/>
      <c r="AD13" s="188" t="s">
        <v>29</v>
      </c>
      <c r="AE13" s="153"/>
      <c r="AF13" s="153"/>
      <c r="AG13" s="153"/>
      <c r="AH13" s="153"/>
      <c r="AI13" s="153"/>
      <c r="AJ13" s="181"/>
      <c r="AK13" s="188" t="s">
        <v>31</v>
      </c>
      <c r="AL13" s="153"/>
      <c r="AM13" s="153"/>
      <c r="AN13" s="153"/>
      <c r="AO13" s="153"/>
      <c r="AP13" s="153"/>
      <c r="AQ13" s="181"/>
      <c r="AR13" s="188" t="s">
        <v>5</v>
      </c>
      <c r="AS13" s="153"/>
      <c r="AT13" s="153"/>
      <c r="AU13" s="153"/>
      <c r="AV13" s="153"/>
      <c r="AW13" s="153"/>
      <c r="AX13" s="181"/>
      <c r="AY13" s="188" t="s">
        <v>34</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c r="D17" s="34"/>
      <c r="E17" s="42"/>
      <c r="F17" s="47"/>
      <c r="G17" s="42"/>
      <c r="H17" s="47"/>
      <c r="I17" s="55"/>
      <c r="J17" s="69"/>
      <c r="K17" s="75"/>
      <c r="L17" s="91"/>
      <c r="M17" s="91"/>
      <c r="N17" s="34"/>
      <c r="O17" s="99"/>
      <c r="P17" s="104"/>
      <c r="Q17" s="104"/>
      <c r="R17" s="104"/>
      <c r="S17" s="115"/>
      <c r="T17" s="122" t="s">
        <v>39</v>
      </c>
      <c r="U17" s="130"/>
      <c r="V17" s="142"/>
      <c r="W17" s="156"/>
      <c r="X17" s="168"/>
      <c r="Y17" s="168"/>
      <c r="Z17" s="168"/>
      <c r="AA17" s="168"/>
      <c r="AB17" s="168"/>
      <c r="AC17" s="184"/>
      <c r="AD17" s="156"/>
      <c r="AE17" s="168"/>
      <c r="AF17" s="168"/>
      <c r="AG17" s="168"/>
      <c r="AH17" s="168"/>
      <c r="AI17" s="168"/>
      <c r="AJ17" s="184"/>
      <c r="AK17" s="156"/>
      <c r="AL17" s="168"/>
      <c r="AM17" s="168"/>
      <c r="AN17" s="168"/>
      <c r="AO17" s="168"/>
      <c r="AP17" s="168"/>
      <c r="AQ17" s="184"/>
      <c r="AR17" s="156"/>
      <c r="AS17" s="168"/>
      <c r="AT17" s="168"/>
      <c r="AU17" s="168"/>
      <c r="AV17" s="168"/>
      <c r="AW17" s="168"/>
      <c r="AX17" s="184"/>
      <c r="AY17" s="156"/>
      <c r="AZ17" s="168"/>
      <c r="BA17" s="168"/>
      <c r="BB17" s="219"/>
      <c r="BC17" s="228"/>
      <c r="BD17" s="237"/>
      <c r="BE17" s="246"/>
      <c r="BF17" s="250"/>
      <c r="BG17" s="257"/>
      <c r="BH17" s="257"/>
      <c r="BI17" s="257"/>
      <c r="BJ17" s="26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106</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5"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5"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5"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5"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20">
        <f>IF($BE$3="４週",SUM(W18:AX18),IF($BE$3="暦月",SUM(W18:BA18),""))</f>
        <v>0</v>
      </c>
      <c r="BC18" s="229"/>
      <c r="BD18" s="238">
        <f>IF($BE$3="４週",BB18/4,IF($BE$3="暦月",(BB18/($BE$8/7)),""))</f>
        <v>0</v>
      </c>
      <c r="BE18" s="229"/>
      <c r="BF18" s="251"/>
      <c r="BG18" s="258"/>
      <c r="BH18" s="258"/>
      <c r="BI18" s="258"/>
      <c r="BJ18" s="268"/>
    </row>
    <row r="19" spans="2:62" ht="20.25" customHeight="1">
      <c r="B19" s="11">
        <f>B17+1</f>
        <v>2</v>
      </c>
      <c r="C19" s="25"/>
      <c r="D19" s="36"/>
      <c r="E19" s="44"/>
      <c r="F19" s="49"/>
      <c r="G19" s="44"/>
      <c r="H19" s="49"/>
      <c r="I19" s="57"/>
      <c r="J19" s="71"/>
      <c r="K19" s="77"/>
      <c r="L19" s="93"/>
      <c r="M19" s="93"/>
      <c r="N19" s="36"/>
      <c r="O19" s="100"/>
      <c r="P19" s="105"/>
      <c r="Q19" s="105"/>
      <c r="R19" s="105"/>
      <c r="S19" s="116"/>
      <c r="T19" s="124" t="s">
        <v>39</v>
      </c>
      <c r="U19" s="132"/>
      <c r="V19" s="144"/>
      <c r="W19" s="158"/>
      <c r="X19" s="170"/>
      <c r="Y19" s="170"/>
      <c r="Z19" s="170"/>
      <c r="AA19" s="170"/>
      <c r="AB19" s="170"/>
      <c r="AC19" s="186"/>
      <c r="AD19" s="158"/>
      <c r="AE19" s="170"/>
      <c r="AF19" s="170"/>
      <c r="AG19" s="170"/>
      <c r="AH19" s="170"/>
      <c r="AI19" s="170"/>
      <c r="AJ19" s="186"/>
      <c r="AK19" s="158"/>
      <c r="AL19" s="170"/>
      <c r="AM19" s="170"/>
      <c r="AN19" s="170"/>
      <c r="AO19" s="170"/>
      <c r="AP19" s="170"/>
      <c r="AQ19" s="186"/>
      <c r="AR19" s="158"/>
      <c r="AS19" s="170"/>
      <c r="AT19" s="170"/>
      <c r="AU19" s="170"/>
      <c r="AV19" s="170"/>
      <c r="AW19" s="170"/>
      <c r="AX19" s="186"/>
      <c r="AY19" s="158"/>
      <c r="AZ19" s="170"/>
      <c r="BA19" s="213"/>
      <c r="BB19" s="221"/>
      <c r="BC19" s="230"/>
      <c r="BD19" s="239"/>
      <c r="BE19" s="247"/>
      <c r="BF19" s="252"/>
      <c r="BG19" s="259"/>
      <c r="BH19" s="259"/>
      <c r="BI19" s="259"/>
      <c r="BJ19" s="269"/>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106</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5"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5"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5"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5"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20">
        <f>IF($BE$3="４週",SUM(W20:AX20),IF($BE$3="暦月",SUM(W20:BA20),""))</f>
        <v>0</v>
      </c>
      <c r="BC20" s="229"/>
      <c r="BD20" s="238">
        <f>IF($BE$3="４週",BB20/4,IF($BE$3="暦月",(BB20/($BE$8/7)),""))</f>
        <v>0</v>
      </c>
      <c r="BE20" s="229"/>
      <c r="BF20" s="251"/>
      <c r="BG20" s="258"/>
      <c r="BH20" s="258"/>
      <c r="BI20" s="258"/>
      <c r="BJ20" s="268"/>
    </row>
    <row r="21" spans="2:62" ht="20.25" customHeight="1">
      <c r="B21" s="11">
        <f>B19+1</f>
        <v>3</v>
      </c>
      <c r="C21" s="25"/>
      <c r="D21" s="36"/>
      <c r="E21" s="43"/>
      <c r="F21" s="48"/>
      <c r="G21" s="43"/>
      <c r="H21" s="48"/>
      <c r="I21" s="57"/>
      <c r="J21" s="71"/>
      <c r="K21" s="77"/>
      <c r="L21" s="93"/>
      <c r="M21" s="93"/>
      <c r="N21" s="36"/>
      <c r="O21" s="100"/>
      <c r="P21" s="105"/>
      <c r="Q21" s="105"/>
      <c r="R21" s="105"/>
      <c r="S21" s="116"/>
      <c r="T21" s="124" t="s">
        <v>39</v>
      </c>
      <c r="U21" s="132"/>
      <c r="V21" s="144"/>
      <c r="W21" s="158"/>
      <c r="X21" s="170"/>
      <c r="Y21" s="170"/>
      <c r="Z21" s="170"/>
      <c r="AA21" s="170"/>
      <c r="AB21" s="170"/>
      <c r="AC21" s="186"/>
      <c r="AD21" s="158"/>
      <c r="AE21" s="170"/>
      <c r="AF21" s="170"/>
      <c r="AG21" s="170"/>
      <c r="AH21" s="170"/>
      <c r="AI21" s="170"/>
      <c r="AJ21" s="186"/>
      <c r="AK21" s="158"/>
      <c r="AL21" s="170"/>
      <c r="AM21" s="170"/>
      <c r="AN21" s="170"/>
      <c r="AO21" s="170"/>
      <c r="AP21" s="170"/>
      <c r="AQ21" s="186"/>
      <c r="AR21" s="158"/>
      <c r="AS21" s="170"/>
      <c r="AT21" s="170"/>
      <c r="AU21" s="170"/>
      <c r="AV21" s="170"/>
      <c r="AW21" s="170"/>
      <c r="AX21" s="186"/>
      <c r="AY21" s="158"/>
      <c r="AZ21" s="170"/>
      <c r="BA21" s="213"/>
      <c r="BB21" s="221"/>
      <c r="BC21" s="230"/>
      <c r="BD21" s="239"/>
      <c r="BE21" s="247"/>
      <c r="BF21" s="252"/>
      <c r="BG21" s="259"/>
      <c r="BH21" s="259"/>
      <c r="BI21" s="259"/>
      <c r="BJ21" s="269"/>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106</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5"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5"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5"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5"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20">
        <f>IF($BE$3="４週",SUM(W22:AX22),IF($BE$3="暦月",SUM(W22:BA22),""))</f>
        <v>0</v>
      </c>
      <c r="BC22" s="229"/>
      <c r="BD22" s="238">
        <f>IF($BE$3="４週",BB22/4,IF($BE$3="暦月",(BB22/($BE$8/7)),""))</f>
        <v>0</v>
      </c>
      <c r="BE22" s="229"/>
      <c r="BF22" s="251"/>
      <c r="BG22" s="258"/>
      <c r="BH22" s="258"/>
      <c r="BI22" s="258"/>
      <c r="BJ22" s="268"/>
    </row>
    <row r="23" spans="2:62" ht="20.25" customHeight="1">
      <c r="B23" s="11">
        <f>B21+1</f>
        <v>4</v>
      </c>
      <c r="C23" s="25"/>
      <c r="D23" s="36"/>
      <c r="E23" s="43"/>
      <c r="F23" s="48"/>
      <c r="G23" s="43"/>
      <c r="H23" s="48"/>
      <c r="I23" s="57"/>
      <c r="J23" s="71"/>
      <c r="K23" s="77"/>
      <c r="L23" s="93"/>
      <c r="M23" s="93"/>
      <c r="N23" s="36"/>
      <c r="O23" s="100"/>
      <c r="P23" s="105"/>
      <c r="Q23" s="105"/>
      <c r="R23" s="105"/>
      <c r="S23" s="116"/>
      <c r="T23" s="124" t="s">
        <v>39</v>
      </c>
      <c r="U23" s="132"/>
      <c r="V23" s="144"/>
      <c r="W23" s="158"/>
      <c r="X23" s="170"/>
      <c r="Y23" s="170"/>
      <c r="Z23" s="170"/>
      <c r="AA23" s="170"/>
      <c r="AB23" s="170"/>
      <c r="AC23" s="186"/>
      <c r="AD23" s="158"/>
      <c r="AE23" s="170"/>
      <c r="AF23" s="170"/>
      <c r="AG23" s="170"/>
      <c r="AH23" s="170"/>
      <c r="AI23" s="170"/>
      <c r="AJ23" s="186"/>
      <c r="AK23" s="158"/>
      <c r="AL23" s="170"/>
      <c r="AM23" s="170"/>
      <c r="AN23" s="170"/>
      <c r="AO23" s="170"/>
      <c r="AP23" s="170"/>
      <c r="AQ23" s="186"/>
      <c r="AR23" s="158"/>
      <c r="AS23" s="170"/>
      <c r="AT23" s="170"/>
      <c r="AU23" s="170"/>
      <c r="AV23" s="170"/>
      <c r="AW23" s="170"/>
      <c r="AX23" s="186"/>
      <c r="AY23" s="158"/>
      <c r="AZ23" s="170"/>
      <c r="BA23" s="213"/>
      <c r="BB23" s="221"/>
      <c r="BC23" s="230"/>
      <c r="BD23" s="239"/>
      <c r="BE23" s="247"/>
      <c r="BF23" s="252"/>
      <c r="BG23" s="259"/>
      <c r="BH23" s="259"/>
      <c r="BI23" s="259"/>
      <c r="BJ23" s="269"/>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106</v>
      </c>
      <c r="U24" s="131"/>
      <c r="V24" s="143"/>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5"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5"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5"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5"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20">
        <f>IF($BE$3="４週",SUM(W24:AX24),IF($BE$3="暦月",SUM(W24:BA24),""))</f>
        <v>0</v>
      </c>
      <c r="BC24" s="229"/>
      <c r="BD24" s="238">
        <f>IF($BE$3="４週",BB24/4,IF($BE$3="暦月",(BB24/($BE$8/7)),""))</f>
        <v>0</v>
      </c>
      <c r="BE24" s="229"/>
      <c r="BF24" s="251"/>
      <c r="BG24" s="258"/>
      <c r="BH24" s="258"/>
      <c r="BI24" s="258"/>
      <c r="BJ24" s="268"/>
    </row>
    <row r="25" spans="2:62" ht="20.25" customHeight="1">
      <c r="B25" s="11">
        <f>B23+1</f>
        <v>5</v>
      </c>
      <c r="C25" s="25"/>
      <c r="D25" s="36"/>
      <c r="E25" s="43"/>
      <c r="F25" s="48"/>
      <c r="G25" s="43"/>
      <c r="H25" s="48"/>
      <c r="I25" s="57"/>
      <c r="J25" s="71"/>
      <c r="K25" s="77"/>
      <c r="L25" s="93"/>
      <c r="M25" s="93"/>
      <c r="N25" s="36"/>
      <c r="O25" s="100"/>
      <c r="P25" s="105"/>
      <c r="Q25" s="105"/>
      <c r="R25" s="105"/>
      <c r="S25" s="116"/>
      <c r="T25" s="124" t="s">
        <v>39</v>
      </c>
      <c r="U25" s="132"/>
      <c r="V25" s="144"/>
      <c r="W25" s="158"/>
      <c r="X25" s="170"/>
      <c r="Y25" s="170"/>
      <c r="Z25" s="170"/>
      <c r="AA25" s="170"/>
      <c r="AB25" s="170"/>
      <c r="AC25" s="186"/>
      <c r="AD25" s="158"/>
      <c r="AE25" s="170"/>
      <c r="AF25" s="170"/>
      <c r="AG25" s="170"/>
      <c r="AH25" s="170"/>
      <c r="AI25" s="170"/>
      <c r="AJ25" s="186"/>
      <c r="AK25" s="158"/>
      <c r="AL25" s="170"/>
      <c r="AM25" s="170"/>
      <c r="AN25" s="170"/>
      <c r="AO25" s="170"/>
      <c r="AP25" s="170"/>
      <c r="AQ25" s="186"/>
      <c r="AR25" s="158"/>
      <c r="AS25" s="170"/>
      <c r="AT25" s="170"/>
      <c r="AU25" s="170"/>
      <c r="AV25" s="170"/>
      <c r="AW25" s="170"/>
      <c r="AX25" s="186"/>
      <c r="AY25" s="158"/>
      <c r="AZ25" s="170"/>
      <c r="BA25" s="213"/>
      <c r="BB25" s="221"/>
      <c r="BC25" s="230"/>
      <c r="BD25" s="239"/>
      <c r="BE25" s="247"/>
      <c r="BF25" s="252"/>
      <c r="BG25" s="259"/>
      <c r="BH25" s="259"/>
      <c r="BI25" s="259"/>
      <c r="BJ25" s="269"/>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106</v>
      </c>
      <c r="U26" s="133"/>
      <c r="V26" s="145"/>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5"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5"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5"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5"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20">
        <f>IF($BE$3="４週",SUM(W26:AX26),IF($BE$3="暦月",SUM(W26:BA26),""))</f>
        <v>0</v>
      </c>
      <c r="BC26" s="229"/>
      <c r="BD26" s="238">
        <f>IF($BE$3="４週",BB26/4,IF($BE$3="暦月",(BB26/($BE$8/7)),""))</f>
        <v>0</v>
      </c>
      <c r="BE26" s="229"/>
      <c r="BF26" s="251"/>
      <c r="BG26" s="258"/>
      <c r="BH26" s="258"/>
      <c r="BI26" s="258"/>
      <c r="BJ26" s="268"/>
    </row>
    <row r="27" spans="2:62" ht="20.25" customHeight="1">
      <c r="B27" s="11">
        <f>B25+1</f>
        <v>6</v>
      </c>
      <c r="C27" s="25"/>
      <c r="D27" s="36"/>
      <c r="E27" s="43"/>
      <c r="F27" s="48"/>
      <c r="G27" s="43"/>
      <c r="H27" s="48"/>
      <c r="I27" s="57"/>
      <c r="J27" s="71"/>
      <c r="K27" s="77"/>
      <c r="L27" s="93"/>
      <c r="M27" s="93"/>
      <c r="N27" s="36"/>
      <c r="O27" s="100"/>
      <c r="P27" s="105"/>
      <c r="Q27" s="105"/>
      <c r="R27" s="105"/>
      <c r="S27" s="116"/>
      <c r="T27" s="126" t="s">
        <v>39</v>
      </c>
      <c r="U27" s="134"/>
      <c r="V27" s="146"/>
      <c r="W27" s="158"/>
      <c r="X27" s="170"/>
      <c r="Y27" s="170"/>
      <c r="Z27" s="170"/>
      <c r="AA27" s="170"/>
      <c r="AB27" s="170"/>
      <c r="AC27" s="186"/>
      <c r="AD27" s="158"/>
      <c r="AE27" s="170"/>
      <c r="AF27" s="170"/>
      <c r="AG27" s="170"/>
      <c r="AH27" s="170"/>
      <c r="AI27" s="170"/>
      <c r="AJ27" s="186"/>
      <c r="AK27" s="158"/>
      <c r="AL27" s="170"/>
      <c r="AM27" s="170"/>
      <c r="AN27" s="170"/>
      <c r="AO27" s="170"/>
      <c r="AP27" s="170"/>
      <c r="AQ27" s="186"/>
      <c r="AR27" s="158"/>
      <c r="AS27" s="170"/>
      <c r="AT27" s="170"/>
      <c r="AU27" s="170"/>
      <c r="AV27" s="170"/>
      <c r="AW27" s="170"/>
      <c r="AX27" s="186"/>
      <c r="AY27" s="158"/>
      <c r="AZ27" s="170"/>
      <c r="BA27" s="213"/>
      <c r="BB27" s="221"/>
      <c r="BC27" s="230"/>
      <c r="BD27" s="239"/>
      <c r="BE27" s="247"/>
      <c r="BF27" s="252"/>
      <c r="BG27" s="259"/>
      <c r="BH27" s="259"/>
      <c r="BI27" s="259"/>
      <c r="BJ27" s="269"/>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106</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5"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5"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5"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5"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20">
        <f>IF($BE$3="４週",SUM(W28:AX28),IF($BE$3="暦月",SUM(W28:BA28),""))</f>
        <v>0</v>
      </c>
      <c r="BC28" s="229"/>
      <c r="BD28" s="238">
        <f>IF($BE$3="４週",BB28/4,IF($BE$3="暦月",(BB28/($BE$8/7)),""))</f>
        <v>0</v>
      </c>
      <c r="BE28" s="229"/>
      <c r="BF28" s="251"/>
      <c r="BG28" s="258"/>
      <c r="BH28" s="258"/>
      <c r="BI28" s="258"/>
      <c r="BJ28" s="268"/>
    </row>
    <row r="29" spans="2:62" ht="20.25" customHeight="1">
      <c r="B29" s="11">
        <f>B27+1</f>
        <v>7</v>
      </c>
      <c r="C29" s="25"/>
      <c r="D29" s="36"/>
      <c r="E29" s="43"/>
      <c r="F29" s="48"/>
      <c r="G29" s="43"/>
      <c r="H29" s="48"/>
      <c r="I29" s="57"/>
      <c r="J29" s="71"/>
      <c r="K29" s="77"/>
      <c r="L29" s="93"/>
      <c r="M29" s="93"/>
      <c r="N29" s="36"/>
      <c r="O29" s="100"/>
      <c r="P29" s="105"/>
      <c r="Q29" s="105"/>
      <c r="R29" s="105"/>
      <c r="S29" s="116"/>
      <c r="T29" s="124" t="s">
        <v>39</v>
      </c>
      <c r="U29" s="132"/>
      <c r="V29" s="144"/>
      <c r="W29" s="158"/>
      <c r="X29" s="170"/>
      <c r="Y29" s="170"/>
      <c r="Z29" s="170"/>
      <c r="AA29" s="170"/>
      <c r="AB29" s="170"/>
      <c r="AC29" s="186"/>
      <c r="AD29" s="158"/>
      <c r="AE29" s="170"/>
      <c r="AF29" s="170"/>
      <c r="AG29" s="170"/>
      <c r="AH29" s="170"/>
      <c r="AI29" s="170"/>
      <c r="AJ29" s="186"/>
      <c r="AK29" s="158"/>
      <c r="AL29" s="170"/>
      <c r="AM29" s="170"/>
      <c r="AN29" s="170"/>
      <c r="AO29" s="170"/>
      <c r="AP29" s="170"/>
      <c r="AQ29" s="186"/>
      <c r="AR29" s="158"/>
      <c r="AS29" s="170"/>
      <c r="AT29" s="170"/>
      <c r="AU29" s="170"/>
      <c r="AV29" s="170"/>
      <c r="AW29" s="170"/>
      <c r="AX29" s="186"/>
      <c r="AY29" s="158"/>
      <c r="AZ29" s="170"/>
      <c r="BA29" s="213"/>
      <c r="BB29" s="221"/>
      <c r="BC29" s="230"/>
      <c r="BD29" s="239"/>
      <c r="BE29" s="247"/>
      <c r="BF29" s="252"/>
      <c r="BG29" s="259"/>
      <c r="BH29" s="259"/>
      <c r="BI29" s="259"/>
      <c r="BJ29" s="269"/>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106</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5"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5"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5"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5"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20">
        <f>IF($BE$3="４週",SUM(W30:AX30),IF($BE$3="暦月",SUM(W30:BA30),""))</f>
        <v>0</v>
      </c>
      <c r="BC30" s="229"/>
      <c r="BD30" s="238">
        <f>IF($BE$3="４週",BB30/4,IF($BE$3="暦月",(BB30/($BE$8/7)),""))</f>
        <v>0</v>
      </c>
      <c r="BE30" s="229"/>
      <c r="BF30" s="251"/>
      <c r="BG30" s="258"/>
      <c r="BH30" s="258"/>
      <c r="BI30" s="258"/>
      <c r="BJ30" s="268"/>
    </row>
    <row r="31" spans="2:62" ht="20.25" customHeight="1">
      <c r="B31" s="11">
        <f>B29+1</f>
        <v>8</v>
      </c>
      <c r="C31" s="25"/>
      <c r="D31" s="36"/>
      <c r="E31" s="43"/>
      <c r="F31" s="48"/>
      <c r="G31" s="43"/>
      <c r="H31" s="48"/>
      <c r="I31" s="57"/>
      <c r="J31" s="71"/>
      <c r="K31" s="77"/>
      <c r="L31" s="93"/>
      <c r="M31" s="93"/>
      <c r="N31" s="36"/>
      <c r="O31" s="100"/>
      <c r="P31" s="105"/>
      <c r="Q31" s="105"/>
      <c r="R31" s="105"/>
      <c r="S31" s="116"/>
      <c r="T31" s="124" t="s">
        <v>39</v>
      </c>
      <c r="U31" s="132"/>
      <c r="V31" s="144"/>
      <c r="W31" s="158"/>
      <c r="X31" s="170"/>
      <c r="Y31" s="170"/>
      <c r="Z31" s="170"/>
      <c r="AA31" s="170"/>
      <c r="AB31" s="170"/>
      <c r="AC31" s="186"/>
      <c r="AD31" s="158"/>
      <c r="AE31" s="170"/>
      <c r="AF31" s="170"/>
      <c r="AG31" s="170"/>
      <c r="AH31" s="170"/>
      <c r="AI31" s="170"/>
      <c r="AJ31" s="186"/>
      <c r="AK31" s="158"/>
      <c r="AL31" s="170"/>
      <c r="AM31" s="170"/>
      <c r="AN31" s="170"/>
      <c r="AO31" s="170"/>
      <c r="AP31" s="170"/>
      <c r="AQ31" s="186"/>
      <c r="AR31" s="158"/>
      <c r="AS31" s="170"/>
      <c r="AT31" s="170"/>
      <c r="AU31" s="170"/>
      <c r="AV31" s="170"/>
      <c r="AW31" s="170"/>
      <c r="AX31" s="186"/>
      <c r="AY31" s="158"/>
      <c r="AZ31" s="170"/>
      <c r="BA31" s="213"/>
      <c r="BB31" s="221"/>
      <c r="BC31" s="230"/>
      <c r="BD31" s="239"/>
      <c r="BE31" s="247"/>
      <c r="BF31" s="252"/>
      <c r="BG31" s="259"/>
      <c r="BH31" s="259"/>
      <c r="BI31" s="259"/>
      <c r="BJ31" s="269"/>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106</v>
      </c>
      <c r="U32" s="131"/>
      <c r="V32" s="143"/>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5"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5"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5"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5"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20">
        <f>IF($BE$3="４週",SUM(W32:AX32),IF($BE$3="暦月",SUM(W32:BA32),""))</f>
        <v>0</v>
      </c>
      <c r="BC32" s="229"/>
      <c r="BD32" s="238">
        <f>IF($BE$3="４週",BB32/4,IF($BE$3="暦月",(BB32/($BE$8/7)),""))</f>
        <v>0</v>
      </c>
      <c r="BE32" s="229"/>
      <c r="BF32" s="251"/>
      <c r="BG32" s="258"/>
      <c r="BH32" s="258"/>
      <c r="BI32" s="258"/>
      <c r="BJ32" s="268"/>
    </row>
    <row r="33" spans="2:62" ht="20.25" customHeight="1">
      <c r="B33" s="11">
        <f>B31+1</f>
        <v>9</v>
      </c>
      <c r="C33" s="25"/>
      <c r="D33" s="36"/>
      <c r="E33" s="43"/>
      <c r="F33" s="48"/>
      <c r="G33" s="43"/>
      <c r="H33" s="48"/>
      <c r="I33" s="57"/>
      <c r="J33" s="71"/>
      <c r="K33" s="77"/>
      <c r="L33" s="93"/>
      <c r="M33" s="93"/>
      <c r="N33" s="36"/>
      <c r="O33" s="100"/>
      <c r="P33" s="105"/>
      <c r="Q33" s="105"/>
      <c r="R33" s="105"/>
      <c r="S33" s="116"/>
      <c r="T33" s="124" t="s">
        <v>39</v>
      </c>
      <c r="U33" s="132"/>
      <c r="V33" s="144"/>
      <c r="W33" s="158"/>
      <c r="X33" s="170"/>
      <c r="Y33" s="170"/>
      <c r="Z33" s="170"/>
      <c r="AA33" s="170"/>
      <c r="AB33" s="170"/>
      <c r="AC33" s="186"/>
      <c r="AD33" s="158"/>
      <c r="AE33" s="170"/>
      <c r="AF33" s="170"/>
      <c r="AG33" s="170"/>
      <c r="AH33" s="170"/>
      <c r="AI33" s="170"/>
      <c r="AJ33" s="186"/>
      <c r="AK33" s="158"/>
      <c r="AL33" s="170"/>
      <c r="AM33" s="170"/>
      <c r="AN33" s="170"/>
      <c r="AO33" s="170"/>
      <c r="AP33" s="170"/>
      <c r="AQ33" s="186"/>
      <c r="AR33" s="158"/>
      <c r="AS33" s="170"/>
      <c r="AT33" s="170"/>
      <c r="AU33" s="170"/>
      <c r="AV33" s="170"/>
      <c r="AW33" s="170"/>
      <c r="AX33" s="186"/>
      <c r="AY33" s="158"/>
      <c r="AZ33" s="170"/>
      <c r="BA33" s="213"/>
      <c r="BB33" s="221"/>
      <c r="BC33" s="230"/>
      <c r="BD33" s="239"/>
      <c r="BE33" s="247"/>
      <c r="BF33" s="252"/>
      <c r="BG33" s="259"/>
      <c r="BH33" s="259"/>
      <c r="BI33" s="259"/>
      <c r="BJ33" s="269"/>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106</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5"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5"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5"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5"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20">
        <f>IF($BE$3="４週",SUM(W34:AX34),IF($BE$3="暦月",SUM(W34:BA34),""))</f>
        <v>0</v>
      </c>
      <c r="BC34" s="229"/>
      <c r="BD34" s="238">
        <f>IF($BE$3="４週",BB34/4,IF($BE$3="暦月",(BB34/($BE$8/7)),""))</f>
        <v>0</v>
      </c>
      <c r="BE34" s="229"/>
      <c r="BF34" s="251"/>
      <c r="BG34" s="258"/>
      <c r="BH34" s="258"/>
      <c r="BI34" s="258"/>
      <c r="BJ34" s="268"/>
    </row>
    <row r="35" spans="2:62" ht="20.25" customHeight="1">
      <c r="B35" s="11">
        <f>B33+1</f>
        <v>10</v>
      </c>
      <c r="C35" s="25"/>
      <c r="D35" s="36"/>
      <c r="E35" s="43"/>
      <c r="F35" s="48"/>
      <c r="G35" s="43"/>
      <c r="H35" s="48"/>
      <c r="I35" s="57"/>
      <c r="J35" s="71"/>
      <c r="K35" s="77"/>
      <c r="L35" s="93"/>
      <c r="M35" s="93"/>
      <c r="N35" s="36"/>
      <c r="O35" s="100"/>
      <c r="P35" s="105"/>
      <c r="Q35" s="105"/>
      <c r="R35" s="105"/>
      <c r="S35" s="116"/>
      <c r="T35" s="126" t="s">
        <v>39</v>
      </c>
      <c r="U35" s="134"/>
      <c r="V35" s="146"/>
      <c r="W35" s="158"/>
      <c r="X35" s="170"/>
      <c r="Y35" s="170"/>
      <c r="Z35" s="170"/>
      <c r="AA35" s="170"/>
      <c r="AB35" s="170"/>
      <c r="AC35" s="186"/>
      <c r="AD35" s="158"/>
      <c r="AE35" s="170"/>
      <c r="AF35" s="170"/>
      <c r="AG35" s="170"/>
      <c r="AH35" s="170"/>
      <c r="AI35" s="170"/>
      <c r="AJ35" s="186"/>
      <c r="AK35" s="158"/>
      <c r="AL35" s="170"/>
      <c r="AM35" s="170"/>
      <c r="AN35" s="170"/>
      <c r="AO35" s="170"/>
      <c r="AP35" s="170"/>
      <c r="AQ35" s="186"/>
      <c r="AR35" s="158"/>
      <c r="AS35" s="170"/>
      <c r="AT35" s="170"/>
      <c r="AU35" s="170"/>
      <c r="AV35" s="170"/>
      <c r="AW35" s="170"/>
      <c r="AX35" s="186"/>
      <c r="AY35" s="158"/>
      <c r="AZ35" s="170"/>
      <c r="BA35" s="213"/>
      <c r="BB35" s="221"/>
      <c r="BC35" s="230"/>
      <c r="BD35" s="239"/>
      <c r="BE35" s="247"/>
      <c r="BF35" s="252"/>
      <c r="BG35" s="259"/>
      <c r="BH35" s="259"/>
      <c r="BI35" s="259"/>
      <c r="BJ35" s="269"/>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106</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5"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5"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5"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5"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20">
        <f>IF($BE$3="４週",SUM(W36:AX36),IF($BE$3="暦月",SUM(W36:BA36),""))</f>
        <v>0</v>
      </c>
      <c r="BC36" s="229"/>
      <c r="BD36" s="238">
        <f>IF($BE$3="４週",BB36/4,IF($BE$3="暦月",(BB36/($BE$8/7)),""))</f>
        <v>0</v>
      </c>
      <c r="BE36" s="229"/>
      <c r="BF36" s="251"/>
      <c r="BG36" s="258"/>
      <c r="BH36" s="258"/>
      <c r="BI36" s="258"/>
      <c r="BJ36" s="268"/>
    </row>
    <row r="37" spans="2:62" ht="20.25" customHeight="1">
      <c r="B37" s="11">
        <f>B35+1</f>
        <v>11</v>
      </c>
      <c r="C37" s="25"/>
      <c r="D37" s="36"/>
      <c r="E37" s="43"/>
      <c r="F37" s="48"/>
      <c r="G37" s="43"/>
      <c r="H37" s="48"/>
      <c r="I37" s="57"/>
      <c r="J37" s="71"/>
      <c r="K37" s="77"/>
      <c r="L37" s="93"/>
      <c r="M37" s="93"/>
      <c r="N37" s="36"/>
      <c r="O37" s="100"/>
      <c r="P37" s="105"/>
      <c r="Q37" s="105"/>
      <c r="R37" s="105"/>
      <c r="S37" s="116"/>
      <c r="T37" s="126" t="s">
        <v>39</v>
      </c>
      <c r="U37" s="134"/>
      <c r="V37" s="146"/>
      <c r="W37" s="158"/>
      <c r="X37" s="170"/>
      <c r="Y37" s="170"/>
      <c r="Z37" s="170"/>
      <c r="AA37" s="170"/>
      <c r="AB37" s="170"/>
      <c r="AC37" s="186"/>
      <c r="AD37" s="158"/>
      <c r="AE37" s="170"/>
      <c r="AF37" s="170"/>
      <c r="AG37" s="170"/>
      <c r="AH37" s="170"/>
      <c r="AI37" s="170"/>
      <c r="AJ37" s="186"/>
      <c r="AK37" s="158"/>
      <c r="AL37" s="170"/>
      <c r="AM37" s="170"/>
      <c r="AN37" s="170"/>
      <c r="AO37" s="170"/>
      <c r="AP37" s="170"/>
      <c r="AQ37" s="186"/>
      <c r="AR37" s="158"/>
      <c r="AS37" s="170"/>
      <c r="AT37" s="170"/>
      <c r="AU37" s="170"/>
      <c r="AV37" s="170"/>
      <c r="AW37" s="170"/>
      <c r="AX37" s="186"/>
      <c r="AY37" s="158"/>
      <c r="AZ37" s="170"/>
      <c r="BA37" s="213"/>
      <c r="BB37" s="221"/>
      <c r="BC37" s="230"/>
      <c r="BD37" s="239"/>
      <c r="BE37" s="247"/>
      <c r="BF37" s="252"/>
      <c r="BG37" s="259"/>
      <c r="BH37" s="259"/>
      <c r="BI37" s="259"/>
      <c r="BJ37" s="269"/>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106</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5"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5"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5"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5"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20">
        <f>IF($BE$3="４週",SUM(W38:AX38),IF($BE$3="暦月",SUM(W38:BA38),""))</f>
        <v>0</v>
      </c>
      <c r="BC38" s="229"/>
      <c r="BD38" s="238">
        <f>IF($BE$3="４週",BB38/4,IF($BE$3="暦月",(BB38/($BE$8/7)),""))</f>
        <v>0</v>
      </c>
      <c r="BE38" s="229"/>
      <c r="BF38" s="251"/>
      <c r="BG38" s="258"/>
      <c r="BH38" s="258"/>
      <c r="BI38" s="258"/>
      <c r="BJ38" s="268"/>
    </row>
    <row r="39" spans="2:62" ht="20.25" customHeight="1">
      <c r="B39" s="11">
        <f>B37+1</f>
        <v>12</v>
      </c>
      <c r="C39" s="25"/>
      <c r="D39" s="36"/>
      <c r="E39" s="43"/>
      <c r="F39" s="48"/>
      <c r="G39" s="43"/>
      <c r="H39" s="48"/>
      <c r="I39" s="57"/>
      <c r="J39" s="71"/>
      <c r="K39" s="77"/>
      <c r="L39" s="93"/>
      <c r="M39" s="93"/>
      <c r="N39" s="36"/>
      <c r="O39" s="100"/>
      <c r="P39" s="105"/>
      <c r="Q39" s="105"/>
      <c r="R39" s="105"/>
      <c r="S39" s="116"/>
      <c r="T39" s="126" t="s">
        <v>39</v>
      </c>
      <c r="U39" s="134"/>
      <c r="V39" s="146"/>
      <c r="W39" s="158"/>
      <c r="X39" s="170"/>
      <c r="Y39" s="170"/>
      <c r="Z39" s="170"/>
      <c r="AA39" s="170"/>
      <c r="AB39" s="170"/>
      <c r="AC39" s="186"/>
      <c r="AD39" s="158"/>
      <c r="AE39" s="170"/>
      <c r="AF39" s="170"/>
      <c r="AG39" s="170"/>
      <c r="AH39" s="170"/>
      <c r="AI39" s="170"/>
      <c r="AJ39" s="186"/>
      <c r="AK39" s="158"/>
      <c r="AL39" s="170"/>
      <c r="AM39" s="170"/>
      <c r="AN39" s="170"/>
      <c r="AO39" s="170"/>
      <c r="AP39" s="170"/>
      <c r="AQ39" s="186"/>
      <c r="AR39" s="158"/>
      <c r="AS39" s="170"/>
      <c r="AT39" s="170"/>
      <c r="AU39" s="170"/>
      <c r="AV39" s="170"/>
      <c r="AW39" s="170"/>
      <c r="AX39" s="186"/>
      <c r="AY39" s="158"/>
      <c r="AZ39" s="170"/>
      <c r="BA39" s="213"/>
      <c r="BB39" s="221"/>
      <c r="BC39" s="230"/>
      <c r="BD39" s="239"/>
      <c r="BE39" s="247"/>
      <c r="BF39" s="252"/>
      <c r="BG39" s="259"/>
      <c r="BH39" s="259"/>
      <c r="BI39" s="259"/>
      <c r="BJ39" s="269"/>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106</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5"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5"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5"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5"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20">
        <f>IF($BE$3="４週",SUM(W40:AX40),IF($BE$3="暦月",SUM(W40:BA40),""))</f>
        <v>0</v>
      </c>
      <c r="BC40" s="229"/>
      <c r="BD40" s="238">
        <f>IF($BE$3="４週",BB40/4,IF($BE$3="暦月",(BB40/($BE$8/7)),""))</f>
        <v>0</v>
      </c>
      <c r="BE40" s="229"/>
      <c r="BF40" s="251"/>
      <c r="BG40" s="258"/>
      <c r="BH40" s="258"/>
      <c r="BI40" s="258"/>
      <c r="BJ40" s="268"/>
    </row>
    <row r="41" spans="2:62" ht="20.25" customHeight="1">
      <c r="B41" s="11">
        <f>B39+1</f>
        <v>13</v>
      </c>
      <c r="C41" s="25"/>
      <c r="D41" s="36"/>
      <c r="E41" s="43"/>
      <c r="F41" s="48"/>
      <c r="G41" s="43"/>
      <c r="H41" s="48"/>
      <c r="I41" s="57"/>
      <c r="J41" s="71"/>
      <c r="K41" s="77"/>
      <c r="L41" s="93"/>
      <c r="M41" s="93"/>
      <c r="N41" s="36"/>
      <c r="O41" s="100"/>
      <c r="P41" s="105"/>
      <c r="Q41" s="105"/>
      <c r="R41" s="105"/>
      <c r="S41" s="116"/>
      <c r="T41" s="126" t="s">
        <v>39</v>
      </c>
      <c r="U41" s="134"/>
      <c r="V41" s="146"/>
      <c r="W41" s="158"/>
      <c r="X41" s="170"/>
      <c r="Y41" s="170"/>
      <c r="Z41" s="170"/>
      <c r="AA41" s="170"/>
      <c r="AB41" s="170"/>
      <c r="AC41" s="186"/>
      <c r="AD41" s="158"/>
      <c r="AE41" s="170"/>
      <c r="AF41" s="170"/>
      <c r="AG41" s="170"/>
      <c r="AH41" s="170"/>
      <c r="AI41" s="170"/>
      <c r="AJ41" s="186"/>
      <c r="AK41" s="158"/>
      <c r="AL41" s="170"/>
      <c r="AM41" s="170"/>
      <c r="AN41" s="170"/>
      <c r="AO41" s="170"/>
      <c r="AP41" s="170"/>
      <c r="AQ41" s="186"/>
      <c r="AR41" s="158"/>
      <c r="AS41" s="170"/>
      <c r="AT41" s="170"/>
      <c r="AU41" s="170"/>
      <c r="AV41" s="170"/>
      <c r="AW41" s="170"/>
      <c r="AX41" s="186"/>
      <c r="AY41" s="158"/>
      <c r="AZ41" s="170"/>
      <c r="BA41" s="213"/>
      <c r="BB41" s="221"/>
      <c r="BC41" s="230"/>
      <c r="BD41" s="239"/>
      <c r="BE41" s="247"/>
      <c r="BF41" s="252"/>
      <c r="BG41" s="259"/>
      <c r="BH41" s="259"/>
      <c r="BI41" s="259"/>
      <c r="BJ41" s="269"/>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106</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5"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5"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5"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5"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20">
        <f>IF($BE$3="４週",SUM(W42:AX42),IF($BE$3="暦月",SUM(W42:BA42),""))</f>
        <v>0</v>
      </c>
      <c r="BC42" s="229"/>
      <c r="BD42" s="238">
        <f>IF($BE$3="４週",BB42/4,IF($BE$3="暦月",(BB42/($BE$8/7)),""))</f>
        <v>0</v>
      </c>
      <c r="BE42" s="229"/>
      <c r="BF42" s="251"/>
      <c r="BG42" s="258"/>
      <c r="BH42" s="258"/>
      <c r="BI42" s="258"/>
      <c r="BJ42" s="268"/>
    </row>
    <row r="43" spans="2:62" ht="20.25" customHeight="1">
      <c r="B43" s="11">
        <f>B41+1</f>
        <v>14</v>
      </c>
      <c r="C43" s="25"/>
      <c r="D43" s="36"/>
      <c r="E43" s="43"/>
      <c r="F43" s="48"/>
      <c r="G43" s="43"/>
      <c r="H43" s="48"/>
      <c r="I43" s="57"/>
      <c r="J43" s="71"/>
      <c r="K43" s="77"/>
      <c r="L43" s="93"/>
      <c r="M43" s="93"/>
      <c r="N43" s="36"/>
      <c r="O43" s="100"/>
      <c r="P43" s="105"/>
      <c r="Q43" s="105"/>
      <c r="R43" s="105"/>
      <c r="S43" s="116"/>
      <c r="T43" s="126" t="s">
        <v>39</v>
      </c>
      <c r="U43" s="134"/>
      <c r="V43" s="146"/>
      <c r="W43" s="158"/>
      <c r="X43" s="170"/>
      <c r="Y43" s="170"/>
      <c r="Z43" s="170"/>
      <c r="AA43" s="170"/>
      <c r="AB43" s="170"/>
      <c r="AC43" s="186"/>
      <c r="AD43" s="158"/>
      <c r="AE43" s="170"/>
      <c r="AF43" s="170"/>
      <c r="AG43" s="170"/>
      <c r="AH43" s="170"/>
      <c r="AI43" s="170"/>
      <c r="AJ43" s="186"/>
      <c r="AK43" s="158"/>
      <c r="AL43" s="170"/>
      <c r="AM43" s="170"/>
      <c r="AN43" s="170"/>
      <c r="AO43" s="170"/>
      <c r="AP43" s="170"/>
      <c r="AQ43" s="186"/>
      <c r="AR43" s="158"/>
      <c r="AS43" s="170"/>
      <c r="AT43" s="170"/>
      <c r="AU43" s="170"/>
      <c r="AV43" s="170"/>
      <c r="AW43" s="170"/>
      <c r="AX43" s="186"/>
      <c r="AY43" s="158"/>
      <c r="AZ43" s="170"/>
      <c r="BA43" s="213"/>
      <c r="BB43" s="221"/>
      <c r="BC43" s="230"/>
      <c r="BD43" s="239"/>
      <c r="BE43" s="247"/>
      <c r="BF43" s="252"/>
      <c r="BG43" s="259"/>
      <c r="BH43" s="259"/>
      <c r="BI43" s="259"/>
      <c r="BJ43" s="269"/>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106</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5"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5"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5"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5"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20">
        <f>IF($BE$3="４週",SUM(W44:AX44),IF($BE$3="暦月",SUM(W44:BA44),""))</f>
        <v>0</v>
      </c>
      <c r="BC44" s="229"/>
      <c r="BD44" s="238">
        <f>IF($BE$3="４週",BB44/4,IF($BE$3="暦月",(BB44/($BE$8/7)),""))</f>
        <v>0</v>
      </c>
      <c r="BE44" s="229"/>
      <c r="BF44" s="251"/>
      <c r="BG44" s="258"/>
      <c r="BH44" s="258"/>
      <c r="BI44" s="258"/>
      <c r="BJ44" s="268"/>
    </row>
    <row r="45" spans="2:62" ht="20.25" customHeight="1">
      <c r="B45" s="11">
        <f>B43+1</f>
        <v>15</v>
      </c>
      <c r="C45" s="25"/>
      <c r="D45" s="36"/>
      <c r="E45" s="43"/>
      <c r="F45" s="48"/>
      <c r="G45" s="43"/>
      <c r="H45" s="48"/>
      <c r="I45" s="57"/>
      <c r="J45" s="71"/>
      <c r="K45" s="77"/>
      <c r="L45" s="93"/>
      <c r="M45" s="93"/>
      <c r="N45" s="36"/>
      <c r="O45" s="100"/>
      <c r="P45" s="105"/>
      <c r="Q45" s="105"/>
      <c r="R45" s="105"/>
      <c r="S45" s="116"/>
      <c r="T45" s="126" t="s">
        <v>39</v>
      </c>
      <c r="U45" s="134"/>
      <c r="V45" s="146"/>
      <c r="W45" s="158"/>
      <c r="X45" s="170"/>
      <c r="Y45" s="170"/>
      <c r="Z45" s="170"/>
      <c r="AA45" s="170"/>
      <c r="AB45" s="170"/>
      <c r="AC45" s="186"/>
      <c r="AD45" s="158"/>
      <c r="AE45" s="170"/>
      <c r="AF45" s="170"/>
      <c r="AG45" s="170"/>
      <c r="AH45" s="170"/>
      <c r="AI45" s="170"/>
      <c r="AJ45" s="186"/>
      <c r="AK45" s="158"/>
      <c r="AL45" s="170"/>
      <c r="AM45" s="170"/>
      <c r="AN45" s="170"/>
      <c r="AO45" s="170"/>
      <c r="AP45" s="170"/>
      <c r="AQ45" s="186"/>
      <c r="AR45" s="158"/>
      <c r="AS45" s="170"/>
      <c r="AT45" s="170"/>
      <c r="AU45" s="170"/>
      <c r="AV45" s="170"/>
      <c r="AW45" s="170"/>
      <c r="AX45" s="186"/>
      <c r="AY45" s="158"/>
      <c r="AZ45" s="170"/>
      <c r="BA45" s="213"/>
      <c r="BB45" s="221"/>
      <c r="BC45" s="230"/>
      <c r="BD45" s="239"/>
      <c r="BE45" s="247"/>
      <c r="BF45" s="252"/>
      <c r="BG45" s="259"/>
      <c r="BH45" s="259"/>
      <c r="BI45" s="259"/>
      <c r="BJ45" s="269"/>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106</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5"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5"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5"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5"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20">
        <f>IF($BE$3="４週",SUM(W46:AX46),IF($BE$3="暦月",SUM(W46:BA46),""))</f>
        <v>0</v>
      </c>
      <c r="BC46" s="229"/>
      <c r="BD46" s="238">
        <f>IF($BE$3="４週",BB46/4,IF($BE$3="暦月",(BB46/($BE$8/7)),""))</f>
        <v>0</v>
      </c>
      <c r="BE46" s="229"/>
      <c r="BF46" s="251"/>
      <c r="BG46" s="258"/>
      <c r="BH46" s="258"/>
      <c r="BI46" s="258"/>
      <c r="BJ46" s="268"/>
    </row>
    <row r="47" spans="2:62" ht="20.25" customHeight="1">
      <c r="B47" s="11">
        <f>B45+1</f>
        <v>16</v>
      </c>
      <c r="C47" s="25"/>
      <c r="D47" s="36"/>
      <c r="E47" s="43"/>
      <c r="F47" s="48"/>
      <c r="G47" s="43"/>
      <c r="H47" s="48"/>
      <c r="I47" s="57"/>
      <c r="J47" s="71"/>
      <c r="K47" s="77"/>
      <c r="L47" s="93"/>
      <c r="M47" s="93"/>
      <c r="N47" s="36"/>
      <c r="O47" s="100"/>
      <c r="P47" s="105"/>
      <c r="Q47" s="105"/>
      <c r="R47" s="105"/>
      <c r="S47" s="116"/>
      <c r="T47" s="126" t="s">
        <v>39</v>
      </c>
      <c r="U47" s="134"/>
      <c r="V47" s="146"/>
      <c r="W47" s="158"/>
      <c r="X47" s="170"/>
      <c r="Y47" s="170"/>
      <c r="Z47" s="170"/>
      <c r="AA47" s="170"/>
      <c r="AB47" s="170"/>
      <c r="AC47" s="186"/>
      <c r="AD47" s="158"/>
      <c r="AE47" s="170"/>
      <c r="AF47" s="170"/>
      <c r="AG47" s="170"/>
      <c r="AH47" s="170"/>
      <c r="AI47" s="170"/>
      <c r="AJ47" s="186"/>
      <c r="AK47" s="158"/>
      <c r="AL47" s="170"/>
      <c r="AM47" s="170"/>
      <c r="AN47" s="170"/>
      <c r="AO47" s="170"/>
      <c r="AP47" s="170"/>
      <c r="AQ47" s="186"/>
      <c r="AR47" s="158"/>
      <c r="AS47" s="170"/>
      <c r="AT47" s="170"/>
      <c r="AU47" s="170"/>
      <c r="AV47" s="170"/>
      <c r="AW47" s="170"/>
      <c r="AX47" s="186"/>
      <c r="AY47" s="158"/>
      <c r="AZ47" s="170"/>
      <c r="BA47" s="213"/>
      <c r="BB47" s="221"/>
      <c r="BC47" s="230"/>
      <c r="BD47" s="239"/>
      <c r="BE47" s="247"/>
      <c r="BF47" s="252"/>
      <c r="BG47" s="259"/>
      <c r="BH47" s="259"/>
      <c r="BI47" s="259"/>
      <c r="BJ47" s="269"/>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106</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5"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5"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5"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5"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20">
        <f>IF($BE$3="４週",SUM(W48:AX48),IF($BE$3="暦月",SUM(W48:BA48),""))</f>
        <v>0</v>
      </c>
      <c r="BC48" s="229"/>
      <c r="BD48" s="238">
        <f>IF($BE$3="４週",BB48/4,IF($BE$3="暦月",(BB48/($BE$8/7)),""))</f>
        <v>0</v>
      </c>
      <c r="BE48" s="229"/>
      <c r="BF48" s="251"/>
      <c r="BG48" s="258"/>
      <c r="BH48" s="258"/>
      <c r="BI48" s="258"/>
      <c r="BJ48" s="268"/>
    </row>
    <row r="49" spans="2:62" ht="20.25" customHeight="1">
      <c r="B49" s="11">
        <f>B47+1</f>
        <v>17</v>
      </c>
      <c r="C49" s="25"/>
      <c r="D49" s="36"/>
      <c r="E49" s="43"/>
      <c r="F49" s="48"/>
      <c r="G49" s="43"/>
      <c r="H49" s="48"/>
      <c r="I49" s="57"/>
      <c r="J49" s="71"/>
      <c r="K49" s="77"/>
      <c r="L49" s="93"/>
      <c r="M49" s="93"/>
      <c r="N49" s="36"/>
      <c r="O49" s="100"/>
      <c r="P49" s="105"/>
      <c r="Q49" s="105"/>
      <c r="R49" s="105"/>
      <c r="S49" s="116"/>
      <c r="T49" s="126" t="s">
        <v>39</v>
      </c>
      <c r="U49" s="134"/>
      <c r="V49" s="146"/>
      <c r="W49" s="158"/>
      <c r="X49" s="170"/>
      <c r="Y49" s="170"/>
      <c r="Z49" s="170"/>
      <c r="AA49" s="170"/>
      <c r="AB49" s="170"/>
      <c r="AC49" s="186"/>
      <c r="AD49" s="158"/>
      <c r="AE49" s="170"/>
      <c r="AF49" s="170"/>
      <c r="AG49" s="170"/>
      <c r="AH49" s="170"/>
      <c r="AI49" s="170"/>
      <c r="AJ49" s="186"/>
      <c r="AK49" s="158"/>
      <c r="AL49" s="170"/>
      <c r="AM49" s="170"/>
      <c r="AN49" s="170"/>
      <c r="AO49" s="170"/>
      <c r="AP49" s="170"/>
      <c r="AQ49" s="186"/>
      <c r="AR49" s="158"/>
      <c r="AS49" s="170"/>
      <c r="AT49" s="170"/>
      <c r="AU49" s="170"/>
      <c r="AV49" s="170"/>
      <c r="AW49" s="170"/>
      <c r="AX49" s="186"/>
      <c r="AY49" s="158"/>
      <c r="AZ49" s="170"/>
      <c r="BA49" s="213"/>
      <c r="BB49" s="221"/>
      <c r="BC49" s="230"/>
      <c r="BD49" s="239"/>
      <c r="BE49" s="247"/>
      <c r="BF49" s="252"/>
      <c r="BG49" s="259"/>
      <c r="BH49" s="259"/>
      <c r="BI49" s="259"/>
      <c r="BJ49" s="269"/>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106</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5"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5"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5"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5"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20">
        <f>IF($BE$3="４週",SUM(W50:AX50),IF($BE$3="暦月",SUM(W50:BA50),""))</f>
        <v>0</v>
      </c>
      <c r="BC50" s="229"/>
      <c r="BD50" s="238">
        <f>IF($BE$3="４週",BB50/4,IF($BE$3="暦月",(BB50/($BE$8/7)),""))</f>
        <v>0</v>
      </c>
      <c r="BE50" s="229"/>
      <c r="BF50" s="251"/>
      <c r="BG50" s="258"/>
      <c r="BH50" s="258"/>
      <c r="BI50" s="258"/>
      <c r="BJ50" s="268"/>
    </row>
    <row r="51" spans="2:62" ht="20.25" customHeight="1">
      <c r="B51" s="11">
        <f>B49+1</f>
        <v>18</v>
      </c>
      <c r="C51" s="25"/>
      <c r="D51" s="36"/>
      <c r="E51" s="43"/>
      <c r="F51" s="48"/>
      <c r="G51" s="43"/>
      <c r="H51" s="48"/>
      <c r="I51" s="57"/>
      <c r="J51" s="71"/>
      <c r="K51" s="77"/>
      <c r="L51" s="93"/>
      <c r="M51" s="93"/>
      <c r="N51" s="36"/>
      <c r="O51" s="100"/>
      <c r="P51" s="105"/>
      <c r="Q51" s="105"/>
      <c r="R51" s="105"/>
      <c r="S51" s="116"/>
      <c r="T51" s="126" t="s">
        <v>39</v>
      </c>
      <c r="U51" s="134"/>
      <c r="V51" s="146"/>
      <c r="W51" s="158"/>
      <c r="X51" s="170"/>
      <c r="Y51" s="170"/>
      <c r="Z51" s="170"/>
      <c r="AA51" s="170"/>
      <c r="AB51" s="170"/>
      <c r="AC51" s="186"/>
      <c r="AD51" s="158"/>
      <c r="AE51" s="170"/>
      <c r="AF51" s="170"/>
      <c r="AG51" s="170"/>
      <c r="AH51" s="170"/>
      <c r="AI51" s="170"/>
      <c r="AJ51" s="186"/>
      <c r="AK51" s="158"/>
      <c r="AL51" s="170"/>
      <c r="AM51" s="170"/>
      <c r="AN51" s="170"/>
      <c r="AO51" s="170"/>
      <c r="AP51" s="170"/>
      <c r="AQ51" s="186"/>
      <c r="AR51" s="158"/>
      <c r="AS51" s="170"/>
      <c r="AT51" s="170"/>
      <c r="AU51" s="170"/>
      <c r="AV51" s="170"/>
      <c r="AW51" s="170"/>
      <c r="AX51" s="186"/>
      <c r="AY51" s="158"/>
      <c r="AZ51" s="170"/>
      <c r="BA51" s="213"/>
      <c r="BB51" s="221"/>
      <c r="BC51" s="230"/>
      <c r="BD51" s="239"/>
      <c r="BE51" s="247"/>
      <c r="BF51" s="252"/>
      <c r="BG51" s="259"/>
      <c r="BH51" s="259"/>
      <c r="BI51" s="259"/>
      <c r="BJ51" s="269"/>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106</v>
      </c>
      <c r="U52" s="133"/>
      <c r="V52" s="145"/>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5"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5"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5"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5"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20">
        <f>IF($BE$3="４週",SUM(W52:AX52),IF($BE$3="暦月",SUM(W52:BA52),""))</f>
        <v>0</v>
      </c>
      <c r="BC52" s="229"/>
      <c r="BD52" s="238">
        <f>IF($BE$3="４週",BB52/4,IF($BE$3="暦月",(BB52/($BE$8/7)),""))</f>
        <v>0</v>
      </c>
      <c r="BE52" s="229"/>
      <c r="BF52" s="251"/>
      <c r="BG52" s="258"/>
      <c r="BH52" s="258"/>
      <c r="BI52" s="258"/>
      <c r="BJ52" s="268"/>
    </row>
    <row r="53" spans="2:62" ht="20.25" customHeight="1">
      <c r="B53" s="11">
        <f>B51+1</f>
        <v>19</v>
      </c>
      <c r="C53" s="25"/>
      <c r="D53" s="36"/>
      <c r="E53" s="44"/>
      <c r="F53" s="49"/>
      <c r="G53" s="44"/>
      <c r="H53" s="49"/>
      <c r="I53" s="57"/>
      <c r="J53" s="71"/>
      <c r="K53" s="77"/>
      <c r="L53" s="93"/>
      <c r="M53" s="93"/>
      <c r="N53" s="36"/>
      <c r="O53" s="100"/>
      <c r="P53" s="105"/>
      <c r="Q53" s="105"/>
      <c r="R53" s="105"/>
      <c r="S53" s="116"/>
      <c r="T53" s="124" t="s">
        <v>39</v>
      </c>
      <c r="U53" s="132"/>
      <c r="V53" s="144"/>
      <c r="W53" s="158"/>
      <c r="X53" s="170"/>
      <c r="Y53" s="170"/>
      <c r="Z53" s="170"/>
      <c r="AA53" s="170"/>
      <c r="AB53" s="170"/>
      <c r="AC53" s="186"/>
      <c r="AD53" s="158"/>
      <c r="AE53" s="170"/>
      <c r="AF53" s="170"/>
      <c r="AG53" s="170"/>
      <c r="AH53" s="170"/>
      <c r="AI53" s="170"/>
      <c r="AJ53" s="186"/>
      <c r="AK53" s="158"/>
      <c r="AL53" s="170"/>
      <c r="AM53" s="170"/>
      <c r="AN53" s="170"/>
      <c r="AO53" s="170"/>
      <c r="AP53" s="170"/>
      <c r="AQ53" s="186"/>
      <c r="AR53" s="158"/>
      <c r="AS53" s="170"/>
      <c r="AT53" s="170"/>
      <c r="AU53" s="170"/>
      <c r="AV53" s="170"/>
      <c r="AW53" s="170"/>
      <c r="AX53" s="186"/>
      <c r="AY53" s="158"/>
      <c r="AZ53" s="170"/>
      <c r="BA53" s="213"/>
      <c r="BB53" s="221"/>
      <c r="BC53" s="230"/>
      <c r="BD53" s="239"/>
      <c r="BE53" s="247"/>
      <c r="BF53" s="252"/>
      <c r="BG53" s="259"/>
      <c r="BH53" s="259"/>
      <c r="BI53" s="259"/>
      <c r="BJ53" s="269"/>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106</v>
      </c>
      <c r="U54" s="131"/>
      <c r="V54" s="143"/>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5"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5"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5"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5"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20">
        <f>IF($BE$3="４週",SUM(W54:AX54),IF($BE$3="暦月",SUM(W54:BA54),""))</f>
        <v>0</v>
      </c>
      <c r="BC54" s="229"/>
      <c r="BD54" s="238">
        <f>IF($BE$3="４週",BB54/4,IF($BE$3="暦月",(BB54/($BE$8/7)),""))</f>
        <v>0</v>
      </c>
      <c r="BE54" s="229"/>
      <c r="BF54" s="251"/>
      <c r="BG54" s="258"/>
      <c r="BH54" s="258"/>
      <c r="BI54" s="258"/>
      <c r="BJ54" s="268"/>
    </row>
    <row r="55" spans="2:62" ht="20.25" customHeight="1">
      <c r="B55" s="11">
        <f>B53+1</f>
        <v>20</v>
      </c>
      <c r="C55" s="25"/>
      <c r="D55" s="36"/>
      <c r="E55" s="44"/>
      <c r="F55" s="49"/>
      <c r="G55" s="44"/>
      <c r="H55" s="49"/>
      <c r="I55" s="57"/>
      <c r="J55" s="71"/>
      <c r="K55" s="77"/>
      <c r="L55" s="93"/>
      <c r="M55" s="93"/>
      <c r="N55" s="36"/>
      <c r="O55" s="100"/>
      <c r="P55" s="105"/>
      <c r="Q55" s="105"/>
      <c r="R55" s="105"/>
      <c r="S55" s="116"/>
      <c r="T55" s="124" t="s">
        <v>39</v>
      </c>
      <c r="U55" s="132"/>
      <c r="V55" s="144"/>
      <c r="W55" s="158"/>
      <c r="X55" s="170"/>
      <c r="Y55" s="170"/>
      <c r="Z55" s="170"/>
      <c r="AA55" s="170"/>
      <c r="AB55" s="170"/>
      <c r="AC55" s="186"/>
      <c r="AD55" s="158"/>
      <c r="AE55" s="170"/>
      <c r="AF55" s="170"/>
      <c r="AG55" s="170"/>
      <c r="AH55" s="170"/>
      <c r="AI55" s="170"/>
      <c r="AJ55" s="186"/>
      <c r="AK55" s="158"/>
      <c r="AL55" s="170"/>
      <c r="AM55" s="170"/>
      <c r="AN55" s="170"/>
      <c r="AO55" s="170"/>
      <c r="AP55" s="170"/>
      <c r="AQ55" s="186"/>
      <c r="AR55" s="158"/>
      <c r="AS55" s="170"/>
      <c r="AT55" s="170"/>
      <c r="AU55" s="170"/>
      <c r="AV55" s="170"/>
      <c r="AW55" s="170"/>
      <c r="AX55" s="186"/>
      <c r="AY55" s="158"/>
      <c r="AZ55" s="170"/>
      <c r="BA55" s="213"/>
      <c r="BB55" s="221"/>
      <c r="BC55" s="230"/>
      <c r="BD55" s="239"/>
      <c r="BE55" s="247"/>
      <c r="BF55" s="252"/>
      <c r="BG55" s="259"/>
      <c r="BH55" s="259"/>
      <c r="BI55" s="259"/>
      <c r="BJ55" s="269"/>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106</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5"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5"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5"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5"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20">
        <f>IF($BE$3="４週",SUM(W56:AX56),IF($BE$3="暦月",SUM(W56:BA56),""))</f>
        <v>0</v>
      </c>
      <c r="BC56" s="229"/>
      <c r="BD56" s="238">
        <f>IF($BE$3="４週",BB56/4,IF($BE$3="暦月",(BB56/($BE$8/7)),""))</f>
        <v>0</v>
      </c>
      <c r="BE56" s="229"/>
      <c r="BF56" s="251"/>
      <c r="BG56" s="258"/>
      <c r="BH56" s="258"/>
      <c r="BI56" s="258"/>
      <c r="BJ56" s="268"/>
    </row>
    <row r="57" spans="2:62" ht="20.25" customHeight="1">
      <c r="B57" s="11">
        <f>B55+1</f>
        <v>21</v>
      </c>
      <c r="C57" s="25"/>
      <c r="D57" s="36"/>
      <c r="E57" s="43"/>
      <c r="F57" s="48"/>
      <c r="G57" s="43"/>
      <c r="H57" s="48"/>
      <c r="I57" s="57"/>
      <c r="J57" s="71"/>
      <c r="K57" s="77"/>
      <c r="L57" s="93"/>
      <c r="M57" s="93"/>
      <c r="N57" s="36"/>
      <c r="O57" s="100"/>
      <c r="P57" s="105"/>
      <c r="Q57" s="105"/>
      <c r="R57" s="105"/>
      <c r="S57" s="116"/>
      <c r="T57" s="126" t="s">
        <v>39</v>
      </c>
      <c r="U57" s="134"/>
      <c r="V57" s="146"/>
      <c r="W57" s="158"/>
      <c r="X57" s="170"/>
      <c r="Y57" s="170"/>
      <c r="Z57" s="170"/>
      <c r="AA57" s="170"/>
      <c r="AB57" s="170"/>
      <c r="AC57" s="186"/>
      <c r="AD57" s="158"/>
      <c r="AE57" s="170"/>
      <c r="AF57" s="170"/>
      <c r="AG57" s="170"/>
      <c r="AH57" s="170"/>
      <c r="AI57" s="170"/>
      <c r="AJ57" s="186"/>
      <c r="AK57" s="158"/>
      <c r="AL57" s="170"/>
      <c r="AM57" s="170"/>
      <c r="AN57" s="170"/>
      <c r="AO57" s="170"/>
      <c r="AP57" s="170"/>
      <c r="AQ57" s="186"/>
      <c r="AR57" s="158"/>
      <c r="AS57" s="170"/>
      <c r="AT57" s="170"/>
      <c r="AU57" s="170"/>
      <c r="AV57" s="170"/>
      <c r="AW57" s="170"/>
      <c r="AX57" s="186"/>
      <c r="AY57" s="158"/>
      <c r="AZ57" s="170"/>
      <c r="BA57" s="213"/>
      <c r="BB57" s="221"/>
      <c r="BC57" s="230"/>
      <c r="BD57" s="239"/>
      <c r="BE57" s="247"/>
      <c r="BF57" s="252"/>
      <c r="BG57" s="259"/>
      <c r="BH57" s="259"/>
      <c r="BI57" s="259"/>
      <c r="BJ57" s="269"/>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106</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5"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5"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5"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5"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20">
        <f>IF($BE$3="４週",SUM(W58:AX58),IF($BE$3="暦月",SUM(W58:BA58),""))</f>
        <v>0</v>
      </c>
      <c r="BC58" s="229"/>
      <c r="BD58" s="238">
        <f>IF($BE$3="４週",BB58/4,IF($BE$3="暦月",(BB58/($BE$8/7)),""))</f>
        <v>0</v>
      </c>
      <c r="BE58" s="229"/>
      <c r="BF58" s="251"/>
      <c r="BG58" s="258"/>
      <c r="BH58" s="258"/>
      <c r="BI58" s="258"/>
      <c r="BJ58" s="268"/>
    </row>
    <row r="59" spans="2:62" ht="20.25" customHeight="1">
      <c r="B59" s="11">
        <f>B57+1</f>
        <v>22</v>
      </c>
      <c r="C59" s="25"/>
      <c r="D59" s="36"/>
      <c r="E59" s="43"/>
      <c r="F59" s="48"/>
      <c r="G59" s="43"/>
      <c r="H59" s="48"/>
      <c r="I59" s="57"/>
      <c r="J59" s="71"/>
      <c r="K59" s="77"/>
      <c r="L59" s="93"/>
      <c r="M59" s="93"/>
      <c r="N59" s="36"/>
      <c r="O59" s="100"/>
      <c r="P59" s="105"/>
      <c r="Q59" s="105"/>
      <c r="R59" s="105"/>
      <c r="S59" s="116"/>
      <c r="T59" s="126" t="s">
        <v>39</v>
      </c>
      <c r="U59" s="134"/>
      <c r="V59" s="146"/>
      <c r="W59" s="158"/>
      <c r="X59" s="170"/>
      <c r="Y59" s="170"/>
      <c r="Z59" s="170"/>
      <c r="AA59" s="170"/>
      <c r="AB59" s="170"/>
      <c r="AC59" s="186"/>
      <c r="AD59" s="158"/>
      <c r="AE59" s="170"/>
      <c r="AF59" s="170"/>
      <c r="AG59" s="170"/>
      <c r="AH59" s="170"/>
      <c r="AI59" s="170"/>
      <c r="AJ59" s="186"/>
      <c r="AK59" s="158"/>
      <c r="AL59" s="170"/>
      <c r="AM59" s="170"/>
      <c r="AN59" s="170"/>
      <c r="AO59" s="170"/>
      <c r="AP59" s="170"/>
      <c r="AQ59" s="186"/>
      <c r="AR59" s="158"/>
      <c r="AS59" s="170"/>
      <c r="AT59" s="170"/>
      <c r="AU59" s="170"/>
      <c r="AV59" s="170"/>
      <c r="AW59" s="170"/>
      <c r="AX59" s="186"/>
      <c r="AY59" s="158"/>
      <c r="AZ59" s="170"/>
      <c r="BA59" s="213"/>
      <c r="BB59" s="221"/>
      <c r="BC59" s="230"/>
      <c r="BD59" s="239"/>
      <c r="BE59" s="247"/>
      <c r="BF59" s="252"/>
      <c r="BG59" s="259"/>
      <c r="BH59" s="259"/>
      <c r="BI59" s="259"/>
      <c r="BJ59" s="269"/>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106</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5"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5"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5"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5"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20">
        <f>IF($BE$3="４週",SUM(W60:AX60),IF($BE$3="暦月",SUM(W60:BA60),""))</f>
        <v>0</v>
      </c>
      <c r="BC60" s="229"/>
      <c r="BD60" s="238">
        <f>IF($BE$3="４週",BB60/4,IF($BE$3="暦月",(BB60/($BE$8/7)),""))</f>
        <v>0</v>
      </c>
      <c r="BE60" s="229"/>
      <c r="BF60" s="251"/>
      <c r="BG60" s="258"/>
      <c r="BH60" s="258"/>
      <c r="BI60" s="258"/>
      <c r="BJ60" s="268"/>
    </row>
    <row r="61" spans="2:62" ht="20.25" customHeight="1">
      <c r="B61" s="11">
        <f>B59+1</f>
        <v>23</v>
      </c>
      <c r="C61" s="25"/>
      <c r="D61" s="36"/>
      <c r="E61" s="43"/>
      <c r="F61" s="48"/>
      <c r="G61" s="43"/>
      <c r="H61" s="48"/>
      <c r="I61" s="57"/>
      <c r="J61" s="71"/>
      <c r="K61" s="77"/>
      <c r="L61" s="93"/>
      <c r="M61" s="93"/>
      <c r="N61" s="36"/>
      <c r="O61" s="100"/>
      <c r="P61" s="105"/>
      <c r="Q61" s="105"/>
      <c r="R61" s="105"/>
      <c r="S61" s="116"/>
      <c r="T61" s="126" t="s">
        <v>39</v>
      </c>
      <c r="U61" s="134"/>
      <c r="V61" s="146"/>
      <c r="W61" s="158"/>
      <c r="X61" s="170"/>
      <c r="Y61" s="170"/>
      <c r="Z61" s="170"/>
      <c r="AA61" s="170"/>
      <c r="AB61" s="170"/>
      <c r="AC61" s="186"/>
      <c r="AD61" s="158"/>
      <c r="AE61" s="170"/>
      <c r="AF61" s="170"/>
      <c r="AG61" s="170"/>
      <c r="AH61" s="170"/>
      <c r="AI61" s="170"/>
      <c r="AJ61" s="186"/>
      <c r="AK61" s="158"/>
      <c r="AL61" s="170"/>
      <c r="AM61" s="170"/>
      <c r="AN61" s="170"/>
      <c r="AO61" s="170"/>
      <c r="AP61" s="170"/>
      <c r="AQ61" s="186"/>
      <c r="AR61" s="158"/>
      <c r="AS61" s="170"/>
      <c r="AT61" s="170"/>
      <c r="AU61" s="170"/>
      <c r="AV61" s="170"/>
      <c r="AW61" s="170"/>
      <c r="AX61" s="186"/>
      <c r="AY61" s="158"/>
      <c r="AZ61" s="170"/>
      <c r="BA61" s="213"/>
      <c r="BB61" s="221"/>
      <c r="BC61" s="230"/>
      <c r="BD61" s="239"/>
      <c r="BE61" s="247"/>
      <c r="BF61" s="252"/>
      <c r="BG61" s="259"/>
      <c r="BH61" s="259"/>
      <c r="BI61" s="259"/>
      <c r="BJ61" s="269"/>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106</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5"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5"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5"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5"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20">
        <f>IF($BE$3="４週",SUM(W62:AX62),IF($BE$3="暦月",SUM(W62:BA62),""))</f>
        <v>0</v>
      </c>
      <c r="BC62" s="229"/>
      <c r="BD62" s="238">
        <f>IF($BE$3="４週",BB62/4,IF($BE$3="暦月",(BB62/($BE$8/7)),""))</f>
        <v>0</v>
      </c>
      <c r="BE62" s="229"/>
      <c r="BF62" s="251"/>
      <c r="BG62" s="258"/>
      <c r="BH62" s="258"/>
      <c r="BI62" s="258"/>
      <c r="BJ62" s="268"/>
    </row>
    <row r="63" spans="2:62" ht="20.25" customHeight="1">
      <c r="B63" s="11">
        <f>B61+1</f>
        <v>24</v>
      </c>
      <c r="C63" s="25"/>
      <c r="D63" s="36"/>
      <c r="E63" s="43"/>
      <c r="F63" s="48"/>
      <c r="G63" s="43"/>
      <c r="H63" s="48"/>
      <c r="I63" s="57"/>
      <c r="J63" s="71"/>
      <c r="K63" s="77"/>
      <c r="L63" s="93"/>
      <c r="M63" s="93"/>
      <c r="N63" s="36"/>
      <c r="O63" s="100"/>
      <c r="P63" s="105"/>
      <c r="Q63" s="105"/>
      <c r="R63" s="105"/>
      <c r="S63" s="116"/>
      <c r="T63" s="126" t="s">
        <v>39</v>
      </c>
      <c r="U63" s="134"/>
      <c r="V63" s="146"/>
      <c r="W63" s="158"/>
      <c r="X63" s="170"/>
      <c r="Y63" s="170"/>
      <c r="Z63" s="170"/>
      <c r="AA63" s="170"/>
      <c r="AB63" s="170"/>
      <c r="AC63" s="186"/>
      <c r="AD63" s="158"/>
      <c r="AE63" s="170"/>
      <c r="AF63" s="170"/>
      <c r="AG63" s="170"/>
      <c r="AH63" s="170"/>
      <c r="AI63" s="170"/>
      <c r="AJ63" s="186"/>
      <c r="AK63" s="158"/>
      <c r="AL63" s="170"/>
      <c r="AM63" s="170"/>
      <c r="AN63" s="170"/>
      <c r="AO63" s="170"/>
      <c r="AP63" s="170"/>
      <c r="AQ63" s="186"/>
      <c r="AR63" s="158"/>
      <c r="AS63" s="170"/>
      <c r="AT63" s="170"/>
      <c r="AU63" s="170"/>
      <c r="AV63" s="170"/>
      <c r="AW63" s="170"/>
      <c r="AX63" s="186"/>
      <c r="AY63" s="158"/>
      <c r="AZ63" s="170"/>
      <c r="BA63" s="213"/>
      <c r="BB63" s="221"/>
      <c r="BC63" s="230"/>
      <c r="BD63" s="239"/>
      <c r="BE63" s="247"/>
      <c r="BF63" s="252"/>
      <c r="BG63" s="259"/>
      <c r="BH63" s="259"/>
      <c r="BI63" s="259"/>
      <c r="BJ63" s="269"/>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106</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5"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5"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5"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5"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20">
        <f>IF($BE$3="４週",SUM(W64:AX64),IF($BE$3="暦月",SUM(W64:BA64),""))</f>
        <v>0</v>
      </c>
      <c r="BC64" s="229"/>
      <c r="BD64" s="238">
        <f>IF($BE$3="４週",BB64/4,IF($BE$3="暦月",(BB64/($BE$8/7)),""))</f>
        <v>0</v>
      </c>
      <c r="BE64" s="229"/>
      <c r="BF64" s="251"/>
      <c r="BG64" s="258"/>
      <c r="BH64" s="258"/>
      <c r="BI64" s="258"/>
      <c r="BJ64" s="268"/>
    </row>
    <row r="65" spans="2:62" ht="20.25" customHeight="1">
      <c r="B65" s="11">
        <f>B63+1</f>
        <v>25</v>
      </c>
      <c r="C65" s="25"/>
      <c r="D65" s="36"/>
      <c r="E65" s="43"/>
      <c r="F65" s="48"/>
      <c r="G65" s="43"/>
      <c r="H65" s="48"/>
      <c r="I65" s="57"/>
      <c r="J65" s="71"/>
      <c r="K65" s="77"/>
      <c r="L65" s="93"/>
      <c r="M65" s="93"/>
      <c r="N65" s="36"/>
      <c r="O65" s="100"/>
      <c r="P65" s="105"/>
      <c r="Q65" s="105"/>
      <c r="R65" s="105"/>
      <c r="S65" s="116"/>
      <c r="T65" s="126" t="s">
        <v>39</v>
      </c>
      <c r="U65" s="134"/>
      <c r="V65" s="146"/>
      <c r="W65" s="158"/>
      <c r="X65" s="170"/>
      <c r="Y65" s="170"/>
      <c r="Z65" s="170"/>
      <c r="AA65" s="170"/>
      <c r="AB65" s="170"/>
      <c r="AC65" s="186"/>
      <c r="AD65" s="158"/>
      <c r="AE65" s="170"/>
      <c r="AF65" s="170"/>
      <c r="AG65" s="170"/>
      <c r="AH65" s="170"/>
      <c r="AI65" s="170"/>
      <c r="AJ65" s="186"/>
      <c r="AK65" s="158"/>
      <c r="AL65" s="170"/>
      <c r="AM65" s="170"/>
      <c r="AN65" s="170"/>
      <c r="AO65" s="170"/>
      <c r="AP65" s="170"/>
      <c r="AQ65" s="186"/>
      <c r="AR65" s="158"/>
      <c r="AS65" s="170"/>
      <c r="AT65" s="170"/>
      <c r="AU65" s="170"/>
      <c r="AV65" s="170"/>
      <c r="AW65" s="170"/>
      <c r="AX65" s="186"/>
      <c r="AY65" s="158"/>
      <c r="AZ65" s="170"/>
      <c r="BA65" s="213"/>
      <c r="BB65" s="221"/>
      <c r="BC65" s="230"/>
      <c r="BD65" s="239"/>
      <c r="BE65" s="247"/>
      <c r="BF65" s="252"/>
      <c r="BG65" s="259"/>
      <c r="BH65" s="259"/>
      <c r="BI65" s="259"/>
      <c r="BJ65" s="269"/>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106</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5"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5"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5"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5"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20">
        <f>IF($BE$3="４週",SUM(W66:AX66),IF($BE$3="暦月",SUM(W66:BA66),""))</f>
        <v>0</v>
      </c>
      <c r="BC66" s="229"/>
      <c r="BD66" s="238">
        <f>IF($BE$3="４週",BB66/4,IF($BE$3="暦月",(BB66/($BE$8/7)),""))</f>
        <v>0</v>
      </c>
      <c r="BE66" s="229"/>
      <c r="BF66" s="251"/>
      <c r="BG66" s="258"/>
      <c r="BH66" s="258"/>
      <c r="BI66" s="258"/>
      <c r="BJ66" s="268"/>
    </row>
    <row r="67" spans="2:62" ht="20.25" customHeight="1">
      <c r="B67" s="11">
        <f>B65+1</f>
        <v>26</v>
      </c>
      <c r="C67" s="25"/>
      <c r="D67" s="36"/>
      <c r="E67" s="43"/>
      <c r="F67" s="48"/>
      <c r="G67" s="43"/>
      <c r="H67" s="48"/>
      <c r="I67" s="57"/>
      <c r="J67" s="71"/>
      <c r="K67" s="77"/>
      <c r="L67" s="93"/>
      <c r="M67" s="93"/>
      <c r="N67" s="36"/>
      <c r="O67" s="100"/>
      <c r="P67" s="105"/>
      <c r="Q67" s="105"/>
      <c r="R67" s="105"/>
      <c r="S67" s="116"/>
      <c r="T67" s="126" t="s">
        <v>39</v>
      </c>
      <c r="U67" s="134"/>
      <c r="V67" s="146"/>
      <c r="W67" s="158"/>
      <c r="X67" s="170"/>
      <c r="Y67" s="170"/>
      <c r="Z67" s="170"/>
      <c r="AA67" s="170"/>
      <c r="AB67" s="170"/>
      <c r="AC67" s="186"/>
      <c r="AD67" s="158"/>
      <c r="AE67" s="170"/>
      <c r="AF67" s="170"/>
      <c r="AG67" s="170"/>
      <c r="AH67" s="170"/>
      <c r="AI67" s="170"/>
      <c r="AJ67" s="186"/>
      <c r="AK67" s="158"/>
      <c r="AL67" s="170"/>
      <c r="AM67" s="170"/>
      <c r="AN67" s="170"/>
      <c r="AO67" s="170"/>
      <c r="AP67" s="170"/>
      <c r="AQ67" s="186"/>
      <c r="AR67" s="158"/>
      <c r="AS67" s="170"/>
      <c r="AT67" s="170"/>
      <c r="AU67" s="170"/>
      <c r="AV67" s="170"/>
      <c r="AW67" s="170"/>
      <c r="AX67" s="186"/>
      <c r="AY67" s="158"/>
      <c r="AZ67" s="170"/>
      <c r="BA67" s="213"/>
      <c r="BB67" s="221"/>
      <c r="BC67" s="230"/>
      <c r="BD67" s="239"/>
      <c r="BE67" s="247"/>
      <c r="BF67" s="252"/>
      <c r="BG67" s="259"/>
      <c r="BH67" s="259"/>
      <c r="BI67" s="259"/>
      <c r="BJ67" s="269"/>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106</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5"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5"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5"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5"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20">
        <f>IF($BE$3="４週",SUM(W68:AX68),IF($BE$3="暦月",SUM(W68:BA68),""))</f>
        <v>0</v>
      </c>
      <c r="BC68" s="229"/>
      <c r="BD68" s="238">
        <f>IF($BE$3="４週",BB68/4,IF($BE$3="暦月",(BB68/($BE$8/7)),""))</f>
        <v>0</v>
      </c>
      <c r="BE68" s="229"/>
      <c r="BF68" s="251"/>
      <c r="BG68" s="258"/>
      <c r="BH68" s="258"/>
      <c r="BI68" s="258"/>
      <c r="BJ68" s="268"/>
    </row>
    <row r="69" spans="2:62" ht="20.25" customHeight="1">
      <c r="B69" s="11">
        <f>B67+1</f>
        <v>27</v>
      </c>
      <c r="C69" s="25"/>
      <c r="D69" s="36"/>
      <c r="E69" s="43"/>
      <c r="F69" s="48"/>
      <c r="G69" s="43"/>
      <c r="H69" s="48"/>
      <c r="I69" s="57"/>
      <c r="J69" s="71"/>
      <c r="K69" s="77"/>
      <c r="L69" s="93"/>
      <c r="M69" s="93"/>
      <c r="N69" s="36"/>
      <c r="O69" s="100"/>
      <c r="P69" s="105"/>
      <c r="Q69" s="105"/>
      <c r="R69" s="105"/>
      <c r="S69" s="116"/>
      <c r="T69" s="126" t="s">
        <v>39</v>
      </c>
      <c r="U69" s="134"/>
      <c r="V69" s="146"/>
      <c r="W69" s="158"/>
      <c r="X69" s="170"/>
      <c r="Y69" s="170"/>
      <c r="Z69" s="170"/>
      <c r="AA69" s="170"/>
      <c r="AB69" s="170"/>
      <c r="AC69" s="186"/>
      <c r="AD69" s="158"/>
      <c r="AE69" s="170"/>
      <c r="AF69" s="170"/>
      <c r="AG69" s="170"/>
      <c r="AH69" s="170"/>
      <c r="AI69" s="170"/>
      <c r="AJ69" s="186"/>
      <c r="AK69" s="158"/>
      <c r="AL69" s="170"/>
      <c r="AM69" s="170"/>
      <c r="AN69" s="170"/>
      <c r="AO69" s="170"/>
      <c r="AP69" s="170"/>
      <c r="AQ69" s="186"/>
      <c r="AR69" s="158"/>
      <c r="AS69" s="170"/>
      <c r="AT69" s="170"/>
      <c r="AU69" s="170"/>
      <c r="AV69" s="170"/>
      <c r="AW69" s="170"/>
      <c r="AX69" s="186"/>
      <c r="AY69" s="158"/>
      <c r="AZ69" s="170"/>
      <c r="BA69" s="213"/>
      <c r="BB69" s="221"/>
      <c r="BC69" s="230"/>
      <c r="BD69" s="239"/>
      <c r="BE69" s="247"/>
      <c r="BF69" s="252"/>
      <c r="BG69" s="259"/>
      <c r="BH69" s="259"/>
      <c r="BI69" s="259"/>
      <c r="BJ69" s="269"/>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106</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5"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5"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5"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5"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20">
        <f>IF($BE$3="４週",SUM(W70:AX70),IF($BE$3="暦月",SUM(W70:BA70),""))</f>
        <v>0</v>
      </c>
      <c r="BC70" s="229"/>
      <c r="BD70" s="238">
        <f>IF($BE$3="４週",BB70/4,IF($BE$3="暦月",(BB70/($BE$8/7)),""))</f>
        <v>0</v>
      </c>
      <c r="BE70" s="229"/>
      <c r="BF70" s="251"/>
      <c r="BG70" s="258"/>
      <c r="BH70" s="258"/>
      <c r="BI70" s="258"/>
      <c r="BJ70" s="268"/>
    </row>
    <row r="71" spans="2:62" ht="20.25" customHeight="1">
      <c r="B71" s="11">
        <f>B69+1</f>
        <v>28</v>
      </c>
      <c r="C71" s="25"/>
      <c r="D71" s="36"/>
      <c r="E71" s="43"/>
      <c r="F71" s="48"/>
      <c r="G71" s="43"/>
      <c r="H71" s="48"/>
      <c r="I71" s="57"/>
      <c r="J71" s="71"/>
      <c r="K71" s="77"/>
      <c r="L71" s="93"/>
      <c r="M71" s="93"/>
      <c r="N71" s="36"/>
      <c r="O71" s="100"/>
      <c r="P71" s="105"/>
      <c r="Q71" s="105"/>
      <c r="R71" s="105"/>
      <c r="S71" s="116"/>
      <c r="T71" s="126" t="s">
        <v>39</v>
      </c>
      <c r="U71" s="134"/>
      <c r="V71" s="146"/>
      <c r="W71" s="158"/>
      <c r="X71" s="170"/>
      <c r="Y71" s="170"/>
      <c r="Z71" s="170"/>
      <c r="AA71" s="170"/>
      <c r="AB71" s="170"/>
      <c r="AC71" s="186"/>
      <c r="AD71" s="158"/>
      <c r="AE71" s="170"/>
      <c r="AF71" s="170"/>
      <c r="AG71" s="170"/>
      <c r="AH71" s="170"/>
      <c r="AI71" s="170"/>
      <c r="AJ71" s="186"/>
      <c r="AK71" s="158"/>
      <c r="AL71" s="170"/>
      <c r="AM71" s="170"/>
      <c r="AN71" s="170"/>
      <c r="AO71" s="170"/>
      <c r="AP71" s="170"/>
      <c r="AQ71" s="186"/>
      <c r="AR71" s="158"/>
      <c r="AS71" s="170"/>
      <c r="AT71" s="170"/>
      <c r="AU71" s="170"/>
      <c r="AV71" s="170"/>
      <c r="AW71" s="170"/>
      <c r="AX71" s="186"/>
      <c r="AY71" s="158"/>
      <c r="AZ71" s="170"/>
      <c r="BA71" s="213"/>
      <c r="BB71" s="221"/>
      <c r="BC71" s="230"/>
      <c r="BD71" s="239"/>
      <c r="BE71" s="247"/>
      <c r="BF71" s="252"/>
      <c r="BG71" s="259"/>
      <c r="BH71" s="259"/>
      <c r="BI71" s="259"/>
      <c r="BJ71" s="269"/>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106</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5"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5"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5"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5"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20">
        <f>IF($BE$3="４週",SUM(W72:AX72),IF($BE$3="暦月",SUM(W72:BA72),""))</f>
        <v>0</v>
      </c>
      <c r="BC72" s="229"/>
      <c r="BD72" s="238">
        <f>IF($BE$3="４週",BB72/4,IF($BE$3="暦月",(BB72/($BE$8/7)),""))</f>
        <v>0</v>
      </c>
      <c r="BE72" s="229"/>
      <c r="BF72" s="251"/>
      <c r="BG72" s="258"/>
      <c r="BH72" s="258"/>
      <c r="BI72" s="258"/>
      <c r="BJ72" s="268"/>
    </row>
    <row r="73" spans="2:62" ht="20.25" customHeight="1">
      <c r="B73" s="11">
        <f>B71+1</f>
        <v>29</v>
      </c>
      <c r="C73" s="25"/>
      <c r="D73" s="36"/>
      <c r="E73" s="43"/>
      <c r="F73" s="48"/>
      <c r="G73" s="43"/>
      <c r="H73" s="48"/>
      <c r="I73" s="57"/>
      <c r="J73" s="71"/>
      <c r="K73" s="77"/>
      <c r="L73" s="93"/>
      <c r="M73" s="93"/>
      <c r="N73" s="36"/>
      <c r="O73" s="100"/>
      <c r="P73" s="105"/>
      <c r="Q73" s="105"/>
      <c r="R73" s="105"/>
      <c r="S73" s="116"/>
      <c r="T73" s="126" t="s">
        <v>39</v>
      </c>
      <c r="U73" s="134"/>
      <c r="V73" s="146"/>
      <c r="W73" s="158"/>
      <c r="X73" s="170"/>
      <c r="Y73" s="170"/>
      <c r="Z73" s="170"/>
      <c r="AA73" s="170"/>
      <c r="AB73" s="170"/>
      <c r="AC73" s="186"/>
      <c r="AD73" s="158"/>
      <c r="AE73" s="170"/>
      <c r="AF73" s="170"/>
      <c r="AG73" s="170"/>
      <c r="AH73" s="170"/>
      <c r="AI73" s="170"/>
      <c r="AJ73" s="186"/>
      <c r="AK73" s="158"/>
      <c r="AL73" s="170"/>
      <c r="AM73" s="170"/>
      <c r="AN73" s="170"/>
      <c r="AO73" s="170"/>
      <c r="AP73" s="170"/>
      <c r="AQ73" s="186"/>
      <c r="AR73" s="158"/>
      <c r="AS73" s="170"/>
      <c r="AT73" s="170"/>
      <c r="AU73" s="170"/>
      <c r="AV73" s="170"/>
      <c r="AW73" s="170"/>
      <c r="AX73" s="186"/>
      <c r="AY73" s="158"/>
      <c r="AZ73" s="170"/>
      <c r="BA73" s="213"/>
      <c r="BB73" s="221"/>
      <c r="BC73" s="230"/>
      <c r="BD73" s="239"/>
      <c r="BE73" s="247"/>
      <c r="BF73" s="252"/>
      <c r="BG73" s="259"/>
      <c r="BH73" s="259"/>
      <c r="BI73" s="259"/>
      <c r="BJ73" s="269"/>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106</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5"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5"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5"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5"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22">
        <f>IF($BE$3="４週",SUM(W74:AX74),IF($BE$3="暦月",SUM(W74:BA74),""))</f>
        <v>0</v>
      </c>
      <c r="BC74" s="231"/>
      <c r="BD74" s="240">
        <f>IF($BE$3="４週",BB74/4,IF($BE$3="暦月",(BB74/($BE$8/7)),""))</f>
        <v>0</v>
      </c>
      <c r="BE74" s="231"/>
      <c r="BF74" s="253"/>
      <c r="BG74" s="260"/>
      <c r="BH74" s="260"/>
      <c r="BI74" s="260"/>
      <c r="BJ74" s="270"/>
    </row>
    <row r="75" spans="2:62" ht="20.25" customHeight="1">
      <c r="B75" s="11">
        <f>B73+1</f>
        <v>30</v>
      </c>
      <c r="C75" s="25"/>
      <c r="D75" s="36"/>
      <c r="E75" s="43"/>
      <c r="F75" s="48"/>
      <c r="G75" s="43"/>
      <c r="H75" s="48"/>
      <c r="I75" s="57"/>
      <c r="J75" s="71"/>
      <c r="K75" s="77"/>
      <c r="L75" s="93"/>
      <c r="M75" s="93"/>
      <c r="N75" s="36"/>
      <c r="O75" s="100"/>
      <c r="P75" s="105"/>
      <c r="Q75" s="105"/>
      <c r="R75" s="105"/>
      <c r="S75" s="116"/>
      <c r="T75" s="126" t="s">
        <v>39</v>
      </c>
      <c r="U75" s="134"/>
      <c r="V75" s="146"/>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106</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5"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5"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5"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5"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22">
        <f>IF($BE$3="４週",SUM(W76:AX76),IF($BE$3="暦月",SUM(W76:BA76),""))</f>
        <v>0</v>
      </c>
      <c r="BC76" s="231"/>
      <c r="BD76" s="240">
        <f>IF($BE$3="４週",BB76/4,IF($BE$3="暦月",(BB76/($BE$8/7)),""))</f>
        <v>0</v>
      </c>
      <c r="BE76" s="231"/>
      <c r="BF76" s="253"/>
      <c r="BG76" s="260"/>
      <c r="BH76" s="260"/>
      <c r="BI76" s="260"/>
      <c r="BJ76" s="270"/>
    </row>
    <row r="77" spans="2:62" ht="20.25" customHeight="1">
      <c r="B77" s="11">
        <f>B75+1</f>
        <v>31</v>
      </c>
      <c r="C77" s="25"/>
      <c r="D77" s="36"/>
      <c r="E77" s="43"/>
      <c r="F77" s="48"/>
      <c r="G77" s="43"/>
      <c r="H77" s="48"/>
      <c r="I77" s="57"/>
      <c r="J77" s="71"/>
      <c r="K77" s="77"/>
      <c r="L77" s="93"/>
      <c r="M77" s="93"/>
      <c r="N77" s="36"/>
      <c r="O77" s="100"/>
      <c r="P77" s="105"/>
      <c r="Q77" s="105"/>
      <c r="R77" s="105"/>
      <c r="S77" s="116"/>
      <c r="T77" s="126" t="s">
        <v>39</v>
      </c>
      <c r="U77" s="134"/>
      <c r="V77" s="146"/>
      <c r="W77" s="158"/>
      <c r="X77" s="170"/>
      <c r="Y77" s="170"/>
      <c r="Z77" s="170"/>
      <c r="AA77" s="170"/>
      <c r="AB77" s="170"/>
      <c r="AC77" s="186"/>
      <c r="AD77" s="158"/>
      <c r="AE77" s="170"/>
      <c r="AF77" s="170"/>
      <c r="AG77" s="170"/>
      <c r="AH77" s="170"/>
      <c r="AI77" s="170"/>
      <c r="AJ77" s="186"/>
      <c r="AK77" s="158"/>
      <c r="AL77" s="170"/>
      <c r="AM77" s="170"/>
      <c r="AN77" s="170"/>
      <c r="AO77" s="170"/>
      <c r="AP77" s="170"/>
      <c r="AQ77" s="186"/>
      <c r="AR77" s="158"/>
      <c r="AS77" s="170"/>
      <c r="AT77" s="170"/>
      <c r="AU77" s="170"/>
      <c r="AV77" s="170"/>
      <c r="AW77" s="170"/>
      <c r="AX77" s="186"/>
      <c r="AY77" s="158"/>
      <c r="AZ77" s="170"/>
      <c r="BA77" s="213"/>
      <c r="BB77" s="221"/>
      <c r="BC77" s="230"/>
      <c r="BD77" s="239"/>
      <c r="BE77" s="247"/>
      <c r="BF77" s="252"/>
      <c r="BG77" s="259"/>
      <c r="BH77" s="259"/>
      <c r="BI77" s="259"/>
      <c r="BJ77" s="269"/>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106</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5"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5"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5"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5"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22">
        <f>IF($BE$3="４週",SUM(W78:AX78),IF($BE$3="暦月",SUM(W78:BA78),""))</f>
        <v>0</v>
      </c>
      <c r="BC78" s="231"/>
      <c r="BD78" s="240">
        <f>IF($BE$3="４週",BB78/4,IF($BE$3="暦月",(BB78/($BE$8/7)),""))</f>
        <v>0</v>
      </c>
      <c r="BE78" s="231"/>
      <c r="BF78" s="253"/>
      <c r="BG78" s="260"/>
      <c r="BH78" s="260"/>
      <c r="BI78" s="260"/>
      <c r="BJ78" s="270"/>
    </row>
    <row r="79" spans="2:62" ht="20.25" customHeight="1">
      <c r="B79" s="11">
        <f>B77+1</f>
        <v>32</v>
      </c>
      <c r="C79" s="25"/>
      <c r="D79" s="36"/>
      <c r="E79" s="43"/>
      <c r="F79" s="48"/>
      <c r="G79" s="43"/>
      <c r="H79" s="48"/>
      <c r="I79" s="57"/>
      <c r="J79" s="71"/>
      <c r="K79" s="77"/>
      <c r="L79" s="93"/>
      <c r="M79" s="93"/>
      <c r="N79" s="36"/>
      <c r="O79" s="100"/>
      <c r="P79" s="105"/>
      <c r="Q79" s="105"/>
      <c r="R79" s="105"/>
      <c r="S79" s="116"/>
      <c r="T79" s="126" t="s">
        <v>39</v>
      </c>
      <c r="U79" s="134"/>
      <c r="V79" s="146"/>
      <c r="W79" s="158"/>
      <c r="X79" s="170"/>
      <c r="Y79" s="170"/>
      <c r="Z79" s="170"/>
      <c r="AA79" s="170"/>
      <c r="AB79" s="170"/>
      <c r="AC79" s="186"/>
      <c r="AD79" s="158"/>
      <c r="AE79" s="170"/>
      <c r="AF79" s="170"/>
      <c r="AG79" s="170"/>
      <c r="AH79" s="170"/>
      <c r="AI79" s="170"/>
      <c r="AJ79" s="186"/>
      <c r="AK79" s="158"/>
      <c r="AL79" s="170"/>
      <c r="AM79" s="170"/>
      <c r="AN79" s="170"/>
      <c r="AO79" s="170"/>
      <c r="AP79" s="170"/>
      <c r="AQ79" s="186"/>
      <c r="AR79" s="158"/>
      <c r="AS79" s="170"/>
      <c r="AT79" s="170"/>
      <c r="AU79" s="170"/>
      <c r="AV79" s="170"/>
      <c r="AW79" s="170"/>
      <c r="AX79" s="186"/>
      <c r="AY79" s="158"/>
      <c r="AZ79" s="170"/>
      <c r="BA79" s="213"/>
      <c r="BB79" s="221"/>
      <c r="BC79" s="230"/>
      <c r="BD79" s="239"/>
      <c r="BE79" s="247"/>
      <c r="BF79" s="252"/>
      <c r="BG79" s="259"/>
      <c r="BH79" s="259"/>
      <c r="BI79" s="259"/>
      <c r="BJ79" s="269"/>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106</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5"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5"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5"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5"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22">
        <f>IF($BE$3="４週",SUM(W80:AX80),IF($BE$3="暦月",SUM(W80:BA80),""))</f>
        <v>0</v>
      </c>
      <c r="BC80" s="231"/>
      <c r="BD80" s="240">
        <f>IF($BE$3="４週",BB80/4,IF($BE$3="暦月",(BB80/($BE$8/7)),""))</f>
        <v>0</v>
      </c>
      <c r="BE80" s="231"/>
      <c r="BF80" s="253"/>
      <c r="BG80" s="260"/>
      <c r="BH80" s="260"/>
      <c r="BI80" s="260"/>
      <c r="BJ80" s="270"/>
    </row>
    <row r="81" spans="2:62" ht="20.25" customHeight="1">
      <c r="B81" s="11">
        <f>B79+1</f>
        <v>33</v>
      </c>
      <c r="C81" s="25"/>
      <c r="D81" s="36"/>
      <c r="E81" s="43"/>
      <c r="F81" s="48"/>
      <c r="G81" s="43"/>
      <c r="H81" s="48"/>
      <c r="I81" s="57"/>
      <c r="J81" s="71"/>
      <c r="K81" s="77"/>
      <c r="L81" s="93"/>
      <c r="M81" s="93"/>
      <c r="N81" s="36"/>
      <c r="O81" s="100"/>
      <c r="P81" s="105"/>
      <c r="Q81" s="105"/>
      <c r="R81" s="105"/>
      <c r="S81" s="116"/>
      <c r="T81" s="126" t="s">
        <v>39</v>
      </c>
      <c r="U81" s="134"/>
      <c r="V81" s="146"/>
      <c r="W81" s="158"/>
      <c r="X81" s="170"/>
      <c r="Y81" s="170"/>
      <c r="Z81" s="170"/>
      <c r="AA81" s="170"/>
      <c r="AB81" s="170"/>
      <c r="AC81" s="186"/>
      <c r="AD81" s="158"/>
      <c r="AE81" s="170"/>
      <c r="AF81" s="170"/>
      <c r="AG81" s="170"/>
      <c r="AH81" s="170"/>
      <c r="AI81" s="170"/>
      <c r="AJ81" s="186"/>
      <c r="AK81" s="158"/>
      <c r="AL81" s="170"/>
      <c r="AM81" s="170"/>
      <c r="AN81" s="170"/>
      <c r="AO81" s="170"/>
      <c r="AP81" s="170"/>
      <c r="AQ81" s="186"/>
      <c r="AR81" s="158"/>
      <c r="AS81" s="170"/>
      <c r="AT81" s="170"/>
      <c r="AU81" s="170"/>
      <c r="AV81" s="170"/>
      <c r="AW81" s="170"/>
      <c r="AX81" s="186"/>
      <c r="AY81" s="158"/>
      <c r="AZ81" s="170"/>
      <c r="BA81" s="213"/>
      <c r="BB81" s="221"/>
      <c r="BC81" s="230"/>
      <c r="BD81" s="239"/>
      <c r="BE81" s="247"/>
      <c r="BF81" s="252"/>
      <c r="BG81" s="259"/>
      <c r="BH81" s="259"/>
      <c r="BI81" s="259"/>
      <c r="BJ81" s="269"/>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106</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5"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5"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5"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5"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22">
        <f>IF($BE$3="４週",SUM(W82:AX82),IF($BE$3="暦月",SUM(W82:BA82),""))</f>
        <v>0</v>
      </c>
      <c r="BC82" s="231"/>
      <c r="BD82" s="240">
        <f>IF($BE$3="４週",BB82/4,IF($BE$3="暦月",(BB82/($BE$8/7)),""))</f>
        <v>0</v>
      </c>
      <c r="BE82" s="231"/>
      <c r="BF82" s="253"/>
      <c r="BG82" s="260"/>
      <c r="BH82" s="260"/>
      <c r="BI82" s="260"/>
      <c r="BJ82" s="270"/>
    </row>
    <row r="83" spans="2:62" ht="20.25" customHeight="1">
      <c r="B83" s="11">
        <f>B81+1</f>
        <v>34</v>
      </c>
      <c r="C83" s="25"/>
      <c r="D83" s="36"/>
      <c r="E83" s="43"/>
      <c r="F83" s="48"/>
      <c r="G83" s="43"/>
      <c r="H83" s="48"/>
      <c r="I83" s="57"/>
      <c r="J83" s="71"/>
      <c r="K83" s="77"/>
      <c r="L83" s="93"/>
      <c r="M83" s="93"/>
      <c r="N83" s="36"/>
      <c r="O83" s="100"/>
      <c r="P83" s="105"/>
      <c r="Q83" s="105"/>
      <c r="R83" s="105"/>
      <c r="S83" s="116"/>
      <c r="T83" s="126" t="s">
        <v>39</v>
      </c>
      <c r="U83" s="134"/>
      <c r="V83" s="146"/>
      <c r="W83" s="158"/>
      <c r="X83" s="170"/>
      <c r="Y83" s="170"/>
      <c r="Z83" s="170"/>
      <c r="AA83" s="170"/>
      <c r="AB83" s="170"/>
      <c r="AC83" s="186"/>
      <c r="AD83" s="158"/>
      <c r="AE83" s="170"/>
      <c r="AF83" s="170"/>
      <c r="AG83" s="170"/>
      <c r="AH83" s="170"/>
      <c r="AI83" s="170"/>
      <c r="AJ83" s="186"/>
      <c r="AK83" s="158"/>
      <c r="AL83" s="170"/>
      <c r="AM83" s="170"/>
      <c r="AN83" s="170"/>
      <c r="AO83" s="170"/>
      <c r="AP83" s="170"/>
      <c r="AQ83" s="186"/>
      <c r="AR83" s="158"/>
      <c r="AS83" s="170"/>
      <c r="AT83" s="170"/>
      <c r="AU83" s="170"/>
      <c r="AV83" s="170"/>
      <c r="AW83" s="170"/>
      <c r="AX83" s="186"/>
      <c r="AY83" s="158"/>
      <c r="AZ83" s="170"/>
      <c r="BA83" s="213"/>
      <c r="BB83" s="221"/>
      <c r="BC83" s="230"/>
      <c r="BD83" s="239"/>
      <c r="BE83" s="247"/>
      <c r="BF83" s="252"/>
      <c r="BG83" s="259"/>
      <c r="BH83" s="259"/>
      <c r="BI83" s="259"/>
      <c r="BJ83" s="269"/>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106</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5"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5"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5"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5"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22">
        <f>IF($BE$3="４週",SUM(W84:AX84),IF($BE$3="暦月",SUM(W84:BA84),""))</f>
        <v>0</v>
      </c>
      <c r="BC84" s="231"/>
      <c r="BD84" s="240">
        <f>IF($BE$3="４週",BB84/4,IF($BE$3="暦月",(BB84/($BE$8/7)),""))</f>
        <v>0</v>
      </c>
      <c r="BE84" s="231"/>
      <c r="BF84" s="253"/>
      <c r="BG84" s="260"/>
      <c r="BH84" s="260"/>
      <c r="BI84" s="260"/>
      <c r="BJ84" s="270"/>
    </row>
    <row r="85" spans="2:62" ht="20.25" customHeight="1">
      <c r="B85" s="11">
        <f>B83+1</f>
        <v>35</v>
      </c>
      <c r="C85" s="25"/>
      <c r="D85" s="36"/>
      <c r="E85" s="43"/>
      <c r="F85" s="48"/>
      <c r="G85" s="43"/>
      <c r="H85" s="48"/>
      <c r="I85" s="57"/>
      <c r="J85" s="71"/>
      <c r="K85" s="77"/>
      <c r="L85" s="93"/>
      <c r="M85" s="93"/>
      <c r="N85" s="36"/>
      <c r="O85" s="100"/>
      <c r="P85" s="105"/>
      <c r="Q85" s="105"/>
      <c r="R85" s="105"/>
      <c r="S85" s="116"/>
      <c r="T85" s="126" t="s">
        <v>39</v>
      </c>
      <c r="U85" s="134"/>
      <c r="V85" s="146"/>
      <c r="W85" s="158"/>
      <c r="X85" s="170"/>
      <c r="Y85" s="170"/>
      <c r="Z85" s="170"/>
      <c r="AA85" s="170"/>
      <c r="AB85" s="170"/>
      <c r="AC85" s="186"/>
      <c r="AD85" s="158"/>
      <c r="AE85" s="170"/>
      <c r="AF85" s="170"/>
      <c r="AG85" s="170"/>
      <c r="AH85" s="170"/>
      <c r="AI85" s="170"/>
      <c r="AJ85" s="186"/>
      <c r="AK85" s="158"/>
      <c r="AL85" s="170"/>
      <c r="AM85" s="170"/>
      <c r="AN85" s="170"/>
      <c r="AO85" s="170"/>
      <c r="AP85" s="170"/>
      <c r="AQ85" s="186"/>
      <c r="AR85" s="158"/>
      <c r="AS85" s="170"/>
      <c r="AT85" s="170"/>
      <c r="AU85" s="170"/>
      <c r="AV85" s="170"/>
      <c r="AW85" s="170"/>
      <c r="AX85" s="186"/>
      <c r="AY85" s="158"/>
      <c r="AZ85" s="170"/>
      <c r="BA85" s="213"/>
      <c r="BB85" s="221"/>
      <c r="BC85" s="230"/>
      <c r="BD85" s="239"/>
      <c r="BE85" s="247"/>
      <c r="BF85" s="252"/>
      <c r="BG85" s="259"/>
      <c r="BH85" s="259"/>
      <c r="BI85" s="259"/>
      <c r="BJ85" s="269"/>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106</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5"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5"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5"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5"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22">
        <f>IF($BE$3="４週",SUM(W86:AX86),IF($BE$3="暦月",SUM(W86:BA86),""))</f>
        <v>0</v>
      </c>
      <c r="BC86" s="231"/>
      <c r="BD86" s="240">
        <f>IF($BE$3="４週",BB86/4,IF($BE$3="暦月",(BB86/($BE$8/7)),""))</f>
        <v>0</v>
      </c>
      <c r="BE86" s="231"/>
      <c r="BF86" s="253"/>
      <c r="BG86" s="260"/>
      <c r="BH86" s="260"/>
      <c r="BI86" s="260"/>
      <c r="BJ86" s="270"/>
    </row>
    <row r="87" spans="2:62" ht="20.25" customHeight="1">
      <c r="B87" s="11">
        <f>B85+1</f>
        <v>36</v>
      </c>
      <c r="C87" s="25"/>
      <c r="D87" s="36"/>
      <c r="E87" s="43"/>
      <c r="F87" s="48"/>
      <c r="G87" s="43"/>
      <c r="H87" s="48"/>
      <c r="I87" s="57"/>
      <c r="J87" s="71"/>
      <c r="K87" s="77"/>
      <c r="L87" s="93"/>
      <c r="M87" s="93"/>
      <c r="N87" s="36"/>
      <c r="O87" s="100"/>
      <c r="P87" s="105"/>
      <c r="Q87" s="105"/>
      <c r="R87" s="105"/>
      <c r="S87" s="116"/>
      <c r="T87" s="126" t="s">
        <v>39</v>
      </c>
      <c r="U87" s="134"/>
      <c r="V87" s="146"/>
      <c r="W87" s="158"/>
      <c r="X87" s="170"/>
      <c r="Y87" s="170"/>
      <c r="Z87" s="170"/>
      <c r="AA87" s="170"/>
      <c r="AB87" s="170"/>
      <c r="AC87" s="186"/>
      <c r="AD87" s="158"/>
      <c r="AE87" s="170"/>
      <c r="AF87" s="170"/>
      <c r="AG87" s="170"/>
      <c r="AH87" s="170"/>
      <c r="AI87" s="170"/>
      <c r="AJ87" s="186"/>
      <c r="AK87" s="158"/>
      <c r="AL87" s="170"/>
      <c r="AM87" s="170"/>
      <c r="AN87" s="170"/>
      <c r="AO87" s="170"/>
      <c r="AP87" s="170"/>
      <c r="AQ87" s="186"/>
      <c r="AR87" s="158"/>
      <c r="AS87" s="170"/>
      <c r="AT87" s="170"/>
      <c r="AU87" s="170"/>
      <c r="AV87" s="170"/>
      <c r="AW87" s="170"/>
      <c r="AX87" s="186"/>
      <c r="AY87" s="158"/>
      <c r="AZ87" s="170"/>
      <c r="BA87" s="213"/>
      <c r="BB87" s="221"/>
      <c r="BC87" s="230"/>
      <c r="BD87" s="239"/>
      <c r="BE87" s="247"/>
      <c r="BF87" s="252"/>
      <c r="BG87" s="259"/>
      <c r="BH87" s="259"/>
      <c r="BI87" s="259"/>
      <c r="BJ87" s="269"/>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106</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5"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5"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5"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5"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22">
        <f>IF($BE$3="４週",SUM(W88:AX88),IF($BE$3="暦月",SUM(W88:BA88),""))</f>
        <v>0</v>
      </c>
      <c r="BC88" s="231"/>
      <c r="BD88" s="240">
        <f>IF($BE$3="４週",BB88/4,IF($BE$3="暦月",(BB88/($BE$8/7)),""))</f>
        <v>0</v>
      </c>
      <c r="BE88" s="231"/>
      <c r="BF88" s="253"/>
      <c r="BG88" s="260"/>
      <c r="BH88" s="260"/>
      <c r="BI88" s="260"/>
      <c r="BJ88" s="270"/>
    </row>
    <row r="89" spans="2:62" ht="20.25" customHeight="1">
      <c r="B89" s="11">
        <f>B87+1</f>
        <v>37</v>
      </c>
      <c r="C89" s="25"/>
      <c r="D89" s="36"/>
      <c r="E89" s="43"/>
      <c r="F89" s="48"/>
      <c r="G89" s="43"/>
      <c r="H89" s="48"/>
      <c r="I89" s="57"/>
      <c r="J89" s="71"/>
      <c r="K89" s="77"/>
      <c r="L89" s="93"/>
      <c r="M89" s="93"/>
      <c r="N89" s="36"/>
      <c r="O89" s="100"/>
      <c r="P89" s="105"/>
      <c r="Q89" s="105"/>
      <c r="R89" s="105"/>
      <c r="S89" s="116"/>
      <c r="T89" s="126" t="s">
        <v>39</v>
      </c>
      <c r="U89" s="134"/>
      <c r="V89" s="146"/>
      <c r="W89" s="158"/>
      <c r="X89" s="170"/>
      <c r="Y89" s="170"/>
      <c r="Z89" s="170"/>
      <c r="AA89" s="170"/>
      <c r="AB89" s="170"/>
      <c r="AC89" s="186"/>
      <c r="AD89" s="158"/>
      <c r="AE89" s="170"/>
      <c r="AF89" s="170"/>
      <c r="AG89" s="170"/>
      <c r="AH89" s="170"/>
      <c r="AI89" s="170"/>
      <c r="AJ89" s="186"/>
      <c r="AK89" s="158"/>
      <c r="AL89" s="170"/>
      <c r="AM89" s="170"/>
      <c r="AN89" s="170"/>
      <c r="AO89" s="170"/>
      <c r="AP89" s="170"/>
      <c r="AQ89" s="186"/>
      <c r="AR89" s="158"/>
      <c r="AS89" s="170"/>
      <c r="AT89" s="170"/>
      <c r="AU89" s="170"/>
      <c r="AV89" s="170"/>
      <c r="AW89" s="170"/>
      <c r="AX89" s="186"/>
      <c r="AY89" s="158"/>
      <c r="AZ89" s="170"/>
      <c r="BA89" s="213"/>
      <c r="BB89" s="221"/>
      <c r="BC89" s="230"/>
      <c r="BD89" s="239"/>
      <c r="BE89" s="247"/>
      <c r="BF89" s="252"/>
      <c r="BG89" s="259"/>
      <c r="BH89" s="259"/>
      <c r="BI89" s="259"/>
      <c r="BJ89" s="269"/>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106</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5"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5"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5"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5"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22">
        <f>IF($BE$3="４週",SUM(W90:AX90),IF($BE$3="暦月",SUM(W90:BA90),""))</f>
        <v>0</v>
      </c>
      <c r="BC90" s="231"/>
      <c r="BD90" s="240">
        <f>IF($BE$3="４週",BB90/4,IF($BE$3="暦月",(BB90/($BE$8/7)),""))</f>
        <v>0</v>
      </c>
      <c r="BE90" s="231"/>
      <c r="BF90" s="253"/>
      <c r="BG90" s="260"/>
      <c r="BH90" s="260"/>
      <c r="BI90" s="260"/>
      <c r="BJ90" s="270"/>
    </row>
    <row r="91" spans="2:62" ht="20.25" customHeight="1">
      <c r="B91" s="11">
        <f>B89+1</f>
        <v>38</v>
      </c>
      <c r="C91" s="25"/>
      <c r="D91" s="36"/>
      <c r="E91" s="43"/>
      <c r="F91" s="48"/>
      <c r="G91" s="43"/>
      <c r="H91" s="48"/>
      <c r="I91" s="57"/>
      <c r="J91" s="71"/>
      <c r="K91" s="77"/>
      <c r="L91" s="93"/>
      <c r="M91" s="93"/>
      <c r="N91" s="36"/>
      <c r="O91" s="100"/>
      <c r="P91" s="105"/>
      <c r="Q91" s="105"/>
      <c r="R91" s="105"/>
      <c r="S91" s="116"/>
      <c r="T91" s="126" t="s">
        <v>39</v>
      </c>
      <c r="U91" s="134"/>
      <c r="V91" s="146"/>
      <c r="W91" s="158"/>
      <c r="X91" s="170"/>
      <c r="Y91" s="170"/>
      <c r="Z91" s="170"/>
      <c r="AA91" s="170"/>
      <c r="AB91" s="170"/>
      <c r="AC91" s="186"/>
      <c r="AD91" s="158"/>
      <c r="AE91" s="170"/>
      <c r="AF91" s="170"/>
      <c r="AG91" s="170"/>
      <c r="AH91" s="170"/>
      <c r="AI91" s="170"/>
      <c r="AJ91" s="186"/>
      <c r="AK91" s="158"/>
      <c r="AL91" s="170"/>
      <c r="AM91" s="170"/>
      <c r="AN91" s="170"/>
      <c r="AO91" s="170"/>
      <c r="AP91" s="170"/>
      <c r="AQ91" s="186"/>
      <c r="AR91" s="158"/>
      <c r="AS91" s="170"/>
      <c r="AT91" s="170"/>
      <c r="AU91" s="170"/>
      <c r="AV91" s="170"/>
      <c r="AW91" s="170"/>
      <c r="AX91" s="186"/>
      <c r="AY91" s="158"/>
      <c r="AZ91" s="170"/>
      <c r="BA91" s="213"/>
      <c r="BB91" s="221"/>
      <c r="BC91" s="230"/>
      <c r="BD91" s="239"/>
      <c r="BE91" s="247"/>
      <c r="BF91" s="252"/>
      <c r="BG91" s="259"/>
      <c r="BH91" s="259"/>
      <c r="BI91" s="259"/>
      <c r="BJ91" s="269"/>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106</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5"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5"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5"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5"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22">
        <f>IF($BE$3="４週",SUM(W92:AX92),IF($BE$3="暦月",SUM(W92:BA92),""))</f>
        <v>0</v>
      </c>
      <c r="BC92" s="231"/>
      <c r="BD92" s="240">
        <f>IF($BE$3="４週",BB92/4,IF($BE$3="暦月",(BB92/($BE$8/7)),""))</f>
        <v>0</v>
      </c>
      <c r="BE92" s="231"/>
      <c r="BF92" s="253"/>
      <c r="BG92" s="260"/>
      <c r="BH92" s="260"/>
      <c r="BI92" s="260"/>
      <c r="BJ92" s="270"/>
    </row>
    <row r="93" spans="2:62" ht="20.25" customHeight="1">
      <c r="B93" s="11">
        <f>B91+1</f>
        <v>39</v>
      </c>
      <c r="C93" s="25"/>
      <c r="D93" s="36"/>
      <c r="E93" s="43"/>
      <c r="F93" s="48"/>
      <c r="G93" s="43"/>
      <c r="H93" s="48"/>
      <c r="I93" s="57"/>
      <c r="J93" s="71"/>
      <c r="K93" s="77"/>
      <c r="L93" s="93"/>
      <c r="M93" s="93"/>
      <c r="N93" s="36"/>
      <c r="O93" s="100"/>
      <c r="P93" s="105"/>
      <c r="Q93" s="105"/>
      <c r="R93" s="105"/>
      <c r="S93" s="116"/>
      <c r="T93" s="126" t="s">
        <v>39</v>
      </c>
      <c r="U93" s="134"/>
      <c r="V93" s="146"/>
      <c r="W93" s="158"/>
      <c r="X93" s="170"/>
      <c r="Y93" s="170"/>
      <c r="Z93" s="170"/>
      <c r="AA93" s="170"/>
      <c r="AB93" s="170"/>
      <c r="AC93" s="186"/>
      <c r="AD93" s="158"/>
      <c r="AE93" s="170"/>
      <c r="AF93" s="170"/>
      <c r="AG93" s="170"/>
      <c r="AH93" s="170"/>
      <c r="AI93" s="170"/>
      <c r="AJ93" s="186"/>
      <c r="AK93" s="158"/>
      <c r="AL93" s="170"/>
      <c r="AM93" s="170"/>
      <c r="AN93" s="170"/>
      <c r="AO93" s="170"/>
      <c r="AP93" s="170"/>
      <c r="AQ93" s="186"/>
      <c r="AR93" s="158"/>
      <c r="AS93" s="170"/>
      <c r="AT93" s="170"/>
      <c r="AU93" s="170"/>
      <c r="AV93" s="170"/>
      <c r="AW93" s="170"/>
      <c r="AX93" s="186"/>
      <c r="AY93" s="158"/>
      <c r="AZ93" s="170"/>
      <c r="BA93" s="213"/>
      <c r="BB93" s="221"/>
      <c r="BC93" s="230"/>
      <c r="BD93" s="239"/>
      <c r="BE93" s="247"/>
      <c r="BF93" s="252"/>
      <c r="BG93" s="259"/>
      <c r="BH93" s="259"/>
      <c r="BI93" s="259"/>
      <c r="BJ93" s="269"/>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106</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5"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5"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5"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5"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22">
        <f>IF($BE$3="４週",SUM(W94:AX94),IF($BE$3="暦月",SUM(W94:BA94),""))</f>
        <v>0</v>
      </c>
      <c r="BC94" s="231"/>
      <c r="BD94" s="240">
        <f>IF($BE$3="４週",BB94/4,IF($BE$3="暦月",(BB94/($BE$8/7)),""))</f>
        <v>0</v>
      </c>
      <c r="BE94" s="231"/>
      <c r="BF94" s="253"/>
      <c r="BG94" s="260"/>
      <c r="BH94" s="260"/>
      <c r="BI94" s="260"/>
      <c r="BJ94" s="270"/>
    </row>
    <row r="95" spans="2:62" ht="20.25" customHeight="1">
      <c r="B95" s="11">
        <f>B93+1</f>
        <v>40</v>
      </c>
      <c r="C95" s="25"/>
      <c r="D95" s="36"/>
      <c r="E95" s="43"/>
      <c r="F95" s="48"/>
      <c r="G95" s="43"/>
      <c r="H95" s="48"/>
      <c r="I95" s="57"/>
      <c r="J95" s="71"/>
      <c r="K95" s="77"/>
      <c r="L95" s="93"/>
      <c r="M95" s="93"/>
      <c r="N95" s="36"/>
      <c r="O95" s="100"/>
      <c r="P95" s="105"/>
      <c r="Q95" s="105"/>
      <c r="R95" s="105"/>
      <c r="S95" s="116"/>
      <c r="T95" s="126" t="s">
        <v>39</v>
      </c>
      <c r="U95" s="134"/>
      <c r="V95" s="146"/>
      <c r="W95" s="158"/>
      <c r="X95" s="170"/>
      <c r="Y95" s="170"/>
      <c r="Z95" s="170"/>
      <c r="AA95" s="170"/>
      <c r="AB95" s="170"/>
      <c r="AC95" s="186"/>
      <c r="AD95" s="158"/>
      <c r="AE95" s="170"/>
      <c r="AF95" s="170"/>
      <c r="AG95" s="170"/>
      <c r="AH95" s="170"/>
      <c r="AI95" s="170"/>
      <c r="AJ95" s="186"/>
      <c r="AK95" s="158"/>
      <c r="AL95" s="170"/>
      <c r="AM95" s="170"/>
      <c r="AN95" s="170"/>
      <c r="AO95" s="170"/>
      <c r="AP95" s="170"/>
      <c r="AQ95" s="186"/>
      <c r="AR95" s="158"/>
      <c r="AS95" s="170"/>
      <c r="AT95" s="170"/>
      <c r="AU95" s="170"/>
      <c r="AV95" s="170"/>
      <c r="AW95" s="170"/>
      <c r="AX95" s="186"/>
      <c r="AY95" s="158"/>
      <c r="AZ95" s="170"/>
      <c r="BA95" s="213"/>
      <c r="BB95" s="221"/>
      <c r="BC95" s="230"/>
      <c r="BD95" s="239"/>
      <c r="BE95" s="247"/>
      <c r="BF95" s="252"/>
      <c r="BG95" s="259"/>
      <c r="BH95" s="259"/>
      <c r="BI95" s="259"/>
      <c r="BJ95" s="269"/>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106</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5"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5"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5"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5"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22">
        <f>IF($BE$3="４週",SUM(W96:AX96),IF($BE$3="暦月",SUM(W96:BA96),""))</f>
        <v>0</v>
      </c>
      <c r="BC96" s="231"/>
      <c r="BD96" s="240">
        <f>IF($BE$3="４週",BB96/4,IF($BE$3="暦月",(BB96/($BE$8/7)),""))</f>
        <v>0</v>
      </c>
      <c r="BE96" s="231"/>
      <c r="BF96" s="253"/>
      <c r="BG96" s="260"/>
      <c r="BH96" s="260"/>
      <c r="BI96" s="260"/>
      <c r="BJ96" s="270"/>
    </row>
    <row r="97" spans="2:62" ht="20.25" customHeight="1">
      <c r="B97" s="11">
        <f>B95+1</f>
        <v>41</v>
      </c>
      <c r="C97" s="25"/>
      <c r="D97" s="36"/>
      <c r="E97" s="43"/>
      <c r="F97" s="48"/>
      <c r="G97" s="43"/>
      <c r="H97" s="48"/>
      <c r="I97" s="57"/>
      <c r="J97" s="71"/>
      <c r="K97" s="77"/>
      <c r="L97" s="93"/>
      <c r="M97" s="93"/>
      <c r="N97" s="36"/>
      <c r="O97" s="100"/>
      <c r="P97" s="105"/>
      <c r="Q97" s="105"/>
      <c r="R97" s="105"/>
      <c r="S97" s="116"/>
      <c r="T97" s="126" t="s">
        <v>39</v>
      </c>
      <c r="U97" s="134"/>
      <c r="V97" s="146"/>
      <c r="W97" s="158"/>
      <c r="X97" s="170"/>
      <c r="Y97" s="170"/>
      <c r="Z97" s="170"/>
      <c r="AA97" s="170"/>
      <c r="AB97" s="170"/>
      <c r="AC97" s="186"/>
      <c r="AD97" s="158"/>
      <c r="AE97" s="170"/>
      <c r="AF97" s="170"/>
      <c r="AG97" s="170"/>
      <c r="AH97" s="170"/>
      <c r="AI97" s="170"/>
      <c r="AJ97" s="186"/>
      <c r="AK97" s="158"/>
      <c r="AL97" s="170"/>
      <c r="AM97" s="170"/>
      <c r="AN97" s="170"/>
      <c r="AO97" s="170"/>
      <c r="AP97" s="170"/>
      <c r="AQ97" s="186"/>
      <c r="AR97" s="158"/>
      <c r="AS97" s="170"/>
      <c r="AT97" s="170"/>
      <c r="AU97" s="170"/>
      <c r="AV97" s="170"/>
      <c r="AW97" s="170"/>
      <c r="AX97" s="186"/>
      <c r="AY97" s="158"/>
      <c r="AZ97" s="170"/>
      <c r="BA97" s="213"/>
      <c r="BB97" s="221"/>
      <c r="BC97" s="230"/>
      <c r="BD97" s="239"/>
      <c r="BE97" s="247"/>
      <c r="BF97" s="252"/>
      <c r="BG97" s="259"/>
      <c r="BH97" s="259"/>
      <c r="BI97" s="259"/>
      <c r="BJ97" s="269"/>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106</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5"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5"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5"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5"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22">
        <f>IF($BE$3="４週",SUM(W98:AX98),IF($BE$3="暦月",SUM(W98:BA98),""))</f>
        <v>0</v>
      </c>
      <c r="BC98" s="231"/>
      <c r="BD98" s="240">
        <f>IF($BE$3="４週",BB98/4,IF($BE$3="暦月",(BB98/($BE$8/7)),""))</f>
        <v>0</v>
      </c>
      <c r="BE98" s="231"/>
      <c r="BF98" s="253"/>
      <c r="BG98" s="260"/>
      <c r="BH98" s="260"/>
      <c r="BI98" s="260"/>
      <c r="BJ98" s="270"/>
    </row>
    <row r="99" spans="2:62" ht="20.25" customHeight="1">
      <c r="B99" s="11">
        <f>B97+1</f>
        <v>42</v>
      </c>
      <c r="C99" s="25"/>
      <c r="D99" s="36"/>
      <c r="E99" s="43"/>
      <c r="F99" s="48"/>
      <c r="G99" s="43"/>
      <c r="H99" s="48"/>
      <c r="I99" s="57"/>
      <c r="J99" s="71"/>
      <c r="K99" s="77"/>
      <c r="L99" s="93"/>
      <c r="M99" s="93"/>
      <c r="N99" s="36"/>
      <c r="O99" s="100"/>
      <c r="P99" s="105"/>
      <c r="Q99" s="105"/>
      <c r="R99" s="105"/>
      <c r="S99" s="116"/>
      <c r="T99" s="126" t="s">
        <v>39</v>
      </c>
      <c r="U99" s="134"/>
      <c r="V99" s="146"/>
      <c r="W99" s="158"/>
      <c r="X99" s="170"/>
      <c r="Y99" s="170"/>
      <c r="Z99" s="170"/>
      <c r="AA99" s="170"/>
      <c r="AB99" s="170"/>
      <c r="AC99" s="186"/>
      <c r="AD99" s="158"/>
      <c r="AE99" s="170"/>
      <c r="AF99" s="170"/>
      <c r="AG99" s="170"/>
      <c r="AH99" s="170"/>
      <c r="AI99" s="170"/>
      <c r="AJ99" s="186"/>
      <c r="AK99" s="158"/>
      <c r="AL99" s="170"/>
      <c r="AM99" s="170"/>
      <c r="AN99" s="170"/>
      <c r="AO99" s="170"/>
      <c r="AP99" s="170"/>
      <c r="AQ99" s="186"/>
      <c r="AR99" s="158"/>
      <c r="AS99" s="170"/>
      <c r="AT99" s="170"/>
      <c r="AU99" s="170"/>
      <c r="AV99" s="170"/>
      <c r="AW99" s="170"/>
      <c r="AX99" s="186"/>
      <c r="AY99" s="158"/>
      <c r="AZ99" s="170"/>
      <c r="BA99" s="213"/>
      <c r="BB99" s="221"/>
      <c r="BC99" s="230"/>
      <c r="BD99" s="239"/>
      <c r="BE99" s="247"/>
      <c r="BF99" s="252"/>
      <c r="BG99" s="259"/>
      <c r="BH99" s="259"/>
      <c r="BI99" s="259"/>
      <c r="BJ99" s="269"/>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106</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5"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5"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5"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5"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22">
        <f>IF($BE$3="４週",SUM(W100:AX100),IF($BE$3="暦月",SUM(W100:BA100),""))</f>
        <v>0</v>
      </c>
      <c r="BC100" s="231"/>
      <c r="BD100" s="240">
        <f>IF($BE$3="４週",BB100/4,IF($BE$3="暦月",(BB100/($BE$8/7)),""))</f>
        <v>0</v>
      </c>
      <c r="BE100" s="231"/>
      <c r="BF100" s="253"/>
      <c r="BG100" s="260"/>
      <c r="BH100" s="260"/>
      <c r="BI100" s="260"/>
      <c r="BJ100" s="270"/>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39</v>
      </c>
      <c r="U101" s="134"/>
      <c r="V101" s="146"/>
      <c r="W101" s="158"/>
      <c r="X101" s="170"/>
      <c r="Y101" s="170"/>
      <c r="Z101" s="170"/>
      <c r="AA101" s="170"/>
      <c r="AB101" s="170"/>
      <c r="AC101" s="186"/>
      <c r="AD101" s="158"/>
      <c r="AE101" s="170"/>
      <c r="AF101" s="170"/>
      <c r="AG101" s="170"/>
      <c r="AH101" s="170"/>
      <c r="AI101" s="170"/>
      <c r="AJ101" s="186"/>
      <c r="AK101" s="158"/>
      <c r="AL101" s="170"/>
      <c r="AM101" s="170"/>
      <c r="AN101" s="170"/>
      <c r="AO101" s="170"/>
      <c r="AP101" s="170"/>
      <c r="AQ101" s="186"/>
      <c r="AR101" s="158"/>
      <c r="AS101" s="170"/>
      <c r="AT101" s="170"/>
      <c r="AU101" s="170"/>
      <c r="AV101" s="170"/>
      <c r="AW101" s="170"/>
      <c r="AX101" s="186"/>
      <c r="AY101" s="158"/>
      <c r="AZ101" s="170"/>
      <c r="BA101" s="213"/>
      <c r="BB101" s="221"/>
      <c r="BC101" s="230"/>
      <c r="BD101" s="239"/>
      <c r="BE101" s="247"/>
      <c r="BF101" s="252"/>
      <c r="BG101" s="259"/>
      <c r="BH101" s="259"/>
      <c r="BI101" s="259"/>
      <c r="BJ101" s="269"/>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106</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5"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5"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5"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5"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22">
        <f>IF($BE$3="４週",SUM(W102:AX102),IF($BE$3="暦月",SUM(W102:BA102),""))</f>
        <v>0</v>
      </c>
      <c r="BC102" s="231"/>
      <c r="BD102" s="240">
        <f>IF($BE$3="４週",BB102/4,IF($BE$3="暦月",(BB102/($BE$8/7)),""))</f>
        <v>0</v>
      </c>
      <c r="BE102" s="231"/>
      <c r="BF102" s="253"/>
      <c r="BG102" s="260"/>
      <c r="BH102" s="260"/>
      <c r="BI102" s="260"/>
      <c r="BJ102" s="270"/>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39</v>
      </c>
      <c r="U103" s="134"/>
      <c r="V103" s="146"/>
      <c r="W103" s="158"/>
      <c r="X103" s="170"/>
      <c r="Y103" s="170"/>
      <c r="Z103" s="170"/>
      <c r="AA103" s="170"/>
      <c r="AB103" s="170"/>
      <c r="AC103" s="186"/>
      <c r="AD103" s="158"/>
      <c r="AE103" s="170"/>
      <c r="AF103" s="170"/>
      <c r="AG103" s="170"/>
      <c r="AH103" s="170"/>
      <c r="AI103" s="170"/>
      <c r="AJ103" s="186"/>
      <c r="AK103" s="158"/>
      <c r="AL103" s="170"/>
      <c r="AM103" s="170"/>
      <c r="AN103" s="170"/>
      <c r="AO103" s="170"/>
      <c r="AP103" s="170"/>
      <c r="AQ103" s="186"/>
      <c r="AR103" s="158"/>
      <c r="AS103" s="170"/>
      <c r="AT103" s="170"/>
      <c r="AU103" s="170"/>
      <c r="AV103" s="170"/>
      <c r="AW103" s="170"/>
      <c r="AX103" s="186"/>
      <c r="AY103" s="158"/>
      <c r="AZ103" s="170"/>
      <c r="BA103" s="213"/>
      <c r="BB103" s="221"/>
      <c r="BC103" s="230"/>
      <c r="BD103" s="239"/>
      <c r="BE103" s="247"/>
      <c r="BF103" s="252"/>
      <c r="BG103" s="259"/>
      <c r="BH103" s="259"/>
      <c r="BI103" s="259"/>
      <c r="BJ103" s="269"/>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106</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5"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5"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5"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5"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22">
        <f>IF($BE$3="４週",SUM(W104:AX104),IF($BE$3="暦月",SUM(W104:BA104),""))</f>
        <v>0</v>
      </c>
      <c r="BC104" s="231"/>
      <c r="BD104" s="240">
        <f>IF($BE$3="４週",BB104/4,IF($BE$3="暦月",(BB104/($BE$8/7)),""))</f>
        <v>0</v>
      </c>
      <c r="BE104" s="231"/>
      <c r="BF104" s="253"/>
      <c r="BG104" s="260"/>
      <c r="BH104" s="260"/>
      <c r="BI104" s="260"/>
      <c r="BJ104" s="270"/>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39</v>
      </c>
      <c r="U105" s="134"/>
      <c r="V105" s="146"/>
      <c r="W105" s="158"/>
      <c r="X105" s="170"/>
      <c r="Y105" s="170"/>
      <c r="Z105" s="170"/>
      <c r="AA105" s="170"/>
      <c r="AB105" s="170"/>
      <c r="AC105" s="186"/>
      <c r="AD105" s="158"/>
      <c r="AE105" s="170"/>
      <c r="AF105" s="170"/>
      <c r="AG105" s="170"/>
      <c r="AH105" s="170"/>
      <c r="AI105" s="170"/>
      <c r="AJ105" s="186"/>
      <c r="AK105" s="158"/>
      <c r="AL105" s="170"/>
      <c r="AM105" s="170"/>
      <c r="AN105" s="170"/>
      <c r="AO105" s="170"/>
      <c r="AP105" s="170"/>
      <c r="AQ105" s="186"/>
      <c r="AR105" s="158"/>
      <c r="AS105" s="170"/>
      <c r="AT105" s="170"/>
      <c r="AU105" s="170"/>
      <c r="AV105" s="170"/>
      <c r="AW105" s="170"/>
      <c r="AX105" s="186"/>
      <c r="AY105" s="158"/>
      <c r="AZ105" s="170"/>
      <c r="BA105" s="213"/>
      <c r="BB105" s="221"/>
      <c r="BC105" s="230"/>
      <c r="BD105" s="239"/>
      <c r="BE105" s="247"/>
      <c r="BF105" s="252"/>
      <c r="BG105" s="259"/>
      <c r="BH105" s="259"/>
      <c r="BI105" s="259"/>
      <c r="BJ105" s="269"/>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106</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5"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5"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5"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5"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22">
        <f>IF($BE$3="４週",SUM(W106:AX106),IF($BE$3="暦月",SUM(W106:BA106),""))</f>
        <v>0</v>
      </c>
      <c r="BC106" s="231"/>
      <c r="BD106" s="240">
        <f>IF($BE$3="４週",BB106/4,IF($BE$3="暦月",(BB106/($BE$8/7)),""))</f>
        <v>0</v>
      </c>
      <c r="BE106" s="231"/>
      <c r="BF106" s="253"/>
      <c r="BG106" s="260"/>
      <c r="BH106" s="260"/>
      <c r="BI106" s="260"/>
      <c r="BJ106" s="270"/>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39</v>
      </c>
      <c r="U107" s="134"/>
      <c r="V107" s="146"/>
      <c r="W107" s="158"/>
      <c r="X107" s="170"/>
      <c r="Y107" s="170"/>
      <c r="Z107" s="170"/>
      <c r="AA107" s="170"/>
      <c r="AB107" s="170"/>
      <c r="AC107" s="186"/>
      <c r="AD107" s="158"/>
      <c r="AE107" s="170"/>
      <c r="AF107" s="170"/>
      <c r="AG107" s="170"/>
      <c r="AH107" s="170"/>
      <c r="AI107" s="170"/>
      <c r="AJ107" s="186"/>
      <c r="AK107" s="158"/>
      <c r="AL107" s="170"/>
      <c r="AM107" s="170"/>
      <c r="AN107" s="170"/>
      <c r="AO107" s="170"/>
      <c r="AP107" s="170"/>
      <c r="AQ107" s="186"/>
      <c r="AR107" s="158"/>
      <c r="AS107" s="170"/>
      <c r="AT107" s="170"/>
      <c r="AU107" s="170"/>
      <c r="AV107" s="170"/>
      <c r="AW107" s="170"/>
      <c r="AX107" s="186"/>
      <c r="AY107" s="158"/>
      <c r="AZ107" s="170"/>
      <c r="BA107" s="213"/>
      <c r="BB107" s="221"/>
      <c r="BC107" s="230"/>
      <c r="BD107" s="239"/>
      <c r="BE107" s="247"/>
      <c r="BF107" s="252"/>
      <c r="BG107" s="259"/>
      <c r="BH107" s="259"/>
      <c r="BI107" s="259"/>
      <c r="BJ107" s="269"/>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106</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5"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5"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5"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5"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22">
        <f>IF($BE$3="４週",SUM(W108:AX108),IF($BE$3="暦月",SUM(W108:BA108),""))</f>
        <v>0</v>
      </c>
      <c r="BC108" s="231"/>
      <c r="BD108" s="240">
        <f>IF($BE$3="４週",BB108/4,IF($BE$3="暦月",(BB108/($BE$8/7)),""))</f>
        <v>0</v>
      </c>
      <c r="BE108" s="231"/>
      <c r="BF108" s="253"/>
      <c r="BG108" s="260"/>
      <c r="BH108" s="260"/>
      <c r="BI108" s="260"/>
      <c r="BJ108" s="270"/>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39</v>
      </c>
      <c r="U109" s="134"/>
      <c r="V109" s="146"/>
      <c r="W109" s="158"/>
      <c r="X109" s="170"/>
      <c r="Y109" s="170"/>
      <c r="Z109" s="170"/>
      <c r="AA109" s="170"/>
      <c r="AB109" s="170"/>
      <c r="AC109" s="186"/>
      <c r="AD109" s="158"/>
      <c r="AE109" s="170"/>
      <c r="AF109" s="170"/>
      <c r="AG109" s="170"/>
      <c r="AH109" s="170"/>
      <c r="AI109" s="170"/>
      <c r="AJ109" s="186"/>
      <c r="AK109" s="158"/>
      <c r="AL109" s="170"/>
      <c r="AM109" s="170"/>
      <c r="AN109" s="170"/>
      <c r="AO109" s="170"/>
      <c r="AP109" s="170"/>
      <c r="AQ109" s="186"/>
      <c r="AR109" s="158"/>
      <c r="AS109" s="170"/>
      <c r="AT109" s="170"/>
      <c r="AU109" s="170"/>
      <c r="AV109" s="170"/>
      <c r="AW109" s="170"/>
      <c r="AX109" s="186"/>
      <c r="AY109" s="158"/>
      <c r="AZ109" s="170"/>
      <c r="BA109" s="213"/>
      <c r="BB109" s="221"/>
      <c r="BC109" s="230"/>
      <c r="BD109" s="239"/>
      <c r="BE109" s="247"/>
      <c r="BF109" s="252"/>
      <c r="BG109" s="259"/>
      <c r="BH109" s="259"/>
      <c r="BI109" s="259"/>
      <c r="BJ109" s="269"/>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106</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5"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5"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5"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5"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22">
        <f>IF($BE$3="４週",SUM(W110:AX110),IF($BE$3="暦月",SUM(W110:BA110),""))</f>
        <v>0</v>
      </c>
      <c r="BC110" s="231"/>
      <c r="BD110" s="240">
        <f>IF($BE$3="４週",BB110/4,IF($BE$3="暦月",(BB110/($BE$8/7)),""))</f>
        <v>0</v>
      </c>
      <c r="BE110" s="231"/>
      <c r="BF110" s="253"/>
      <c r="BG110" s="260"/>
      <c r="BH110" s="260"/>
      <c r="BI110" s="260"/>
      <c r="BJ110" s="270"/>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39</v>
      </c>
      <c r="U111" s="134"/>
      <c r="V111" s="146"/>
      <c r="W111" s="158"/>
      <c r="X111" s="170"/>
      <c r="Y111" s="170"/>
      <c r="Z111" s="170"/>
      <c r="AA111" s="170"/>
      <c r="AB111" s="170"/>
      <c r="AC111" s="186"/>
      <c r="AD111" s="158"/>
      <c r="AE111" s="170"/>
      <c r="AF111" s="170"/>
      <c r="AG111" s="170"/>
      <c r="AH111" s="170"/>
      <c r="AI111" s="170"/>
      <c r="AJ111" s="186"/>
      <c r="AK111" s="158"/>
      <c r="AL111" s="170"/>
      <c r="AM111" s="170"/>
      <c r="AN111" s="170"/>
      <c r="AO111" s="170"/>
      <c r="AP111" s="170"/>
      <c r="AQ111" s="186"/>
      <c r="AR111" s="158"/>
      <c r="AS111" s="170"/>
      <c r="AT111" s="170"/>
      <c r="AU111" s="170"/>
      <c r="AV111" s="170"/>
      <c r="AW111" s="170"/>
      <c r="AX111" s="186"/>
      <c r="AY111" s="158"/>
      <c r="AZ111" s="170"/>
      <c r="BA111" s="213"/>
      <c r="BB111" s="221"/>
      <c r="BC111" s="230"/>
      <c r="BD111" s="239"/>
      <c r="BE111" s="247"/>
      <c r="BF111" s="252"/>
      <c r="BG111" s="259"/>
      <c r="BH111" s="259"/>
      <c r="BI111" s="259"/>
      <c r="BJ111" s="269"/>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106</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5"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5"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5"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5"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22">
        <f>IF($BE$3="４週",SUM(W112:AX112),IF($BE$3="暦月",SUM(W112:BA112),""))</f>
        <v>0</v>
      </c>
      <c r="BC112" s="231"/>
      <c r="BD112" s="240">
        <f>IF($BE$3="４週",BB112/4,IF($BE$3="暦月",(BB112/($BE$8/7)),""))</f>
        <v>0</v>
      </c>
      <c r="BE112" s="231"/>
      <c r="BF112" s="253"/>
      <c r="BG112" s="260"/>
      <c r="BH112" s="260"/>
      <c r="BI112" s="260"/>
      <c r="BJ112" s="270"/>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39</v>
      </c>
      <c r="U113" s="134"/>
      <c r="V113" s="146"/>
      <c r="W113" s="158"/>
      <c r="X113" s="170"/>
      <c r="Y113" s="170"/>
      <c r="Z113" s="170"/>
      <c r="AA113" s="170"/>
      <c r="AB113" s="170"/>
      <c r="AC113" s="186"/>
      <c r="AD113" s="158"/>
      <c r="AE113" s="170"/>
      <c r="AF113" s="170"/>
      <c r="AG113" s="170"/>
      <c r="AH113" s="170"/>
      <c r="AI113" s="170"/>
      <c r="AJ113" s="186"/>
      <c r="AK113" s="158"/>
      <c r="AL113" s="170"/>
      <c r="AM113" s="170"/>
      <c r="AN113" s="170"/>
      <c r="AO113" s="170"/>
      <c r="AP113" s="170"/>
      <c r="AQ113" s="186"/>
      <c r="AR113" s="158"/>
      <c r="AS113" s="170"/>
      <c r="AT113" s="170"/>
      <c r="AU113" s="170"/>
      <c r="AV113" s="170"/>
      <c r="AW113" s="170"/>
      <c r="AX113" s="186"/>
      <c r="AY113" s="158"/>
      <c r="AZ113" s="170"/>
      <c r="BA113" s="213"/>
      <c r="BB113" s="221"/>
      <c r="BC113" s="230"/>
      <c r="BD113" s="239"/>
      <c r="BE113" s="247"/>
      <c r="BF113" s="252"/>
      <c r="BG113" s="259"/>
      <c r="BH113" s="259"/>
      <c r="BI113" s="259"/>
      <c r="BJ113" s="269"/>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106</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5"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5"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5"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5"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22">
        <f>IF($BE$3="４週",SUM(W114:AX114),IF($BE$3="暦月",SUM(W114:BA114),""))</f>
        <v>0</v>
      </c>
      <c r="BC114" s="231"/>
      <c r="BD114" s="240">
        <f>IF($BE$3="４週",BB114/4,IF($BE$3="暦月",(BB114/($BE$8/7)),""))</f>
        <v>0</v>
      </c>
      <c r="BE114" s="231"/>
      <c r="BF114" s="253"/>
      <c r="BG114" s="260"/>
      <c r="BH114" s="260"/>
      <c r="BI114" s="260"/>
      <c r="BJ114" s="270"/>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39</v>
      </c>
      <c r="U115" s="134"/>
      <c r="V115" s="146"/>
      <c r="W115" s="158"/>
      <c r="X115" s="170"/>
      <c r="Y115" s="170"/>
      <c r="Z115" s="170"/>
      <c r="AA115" s="170"/>
      <c r="AB115" s="170"/>
      <c r="AC115" s="186"/>
      <c r="AD115" s="158"/>
      <c r="AE115" s="170"/>
      <c r="AF115" s="170"/>
      <c r="AG115" s="170"/>
      <c r="AH115" s="170"/>
      <c r="AI115" s="170"/>
      <c r="AJ115" s="186"/>
      <c r="AK115" s="158"/>
      <c r="AL115" s="170"/>
      <c r="AM115" s="170"/>
      <c r="AN115" s="170"/>
      <c r="AO115" s="170"/>
      <c r="AP115" s="170"/>
      <c r="AQ115" s="186"/>
      <c r="AR115" s="158"/>
      <c r="AS115" s="170"/>
      <c r="AT115" s="170"/>
      <c r="AU115" s="170"/>
      <c r="AV115" s="170"/>
      <c r="AW115" s="170"/>
      <c r="AX115" s="186"/>
      <c r="AY115" s="158"/>
      <c r="AZ115" s="170"/>
      <c r="BA115" s="213"/>
      <c r="BB115" s="221"/>
      <c r="BC115" s="230"/>
      <c r="BD115" s="239"/>
      <c r="BE115" s="247"/>
      <c r="BF115" s="252"/>
      <c r="BG115" s="259"/>
      <c r="BH115" s="259"/>
      <c r="BI115" s="259"/>
      <c r="BJ115" s="269"/>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106</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5"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5"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5"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5"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22">
        <f>IF($BE$3="４週",SUM(W116:AX116),IF($BE$3="暦月",SUM(W116:BA116),""))</f>
        <v>0</v>
      </c>
      <c r="BC116" s="231"/>
      <c r="BD116" s="240">
        <f>IF($BE$3="４週",BB116/4,IF($BE$3="暦月",(BB116/($BE$8/7)),""))</f>
        <v>0</v>
      </c>
      <c r="BE116" s="231"/>
      <c r="BF116" s="253"/>
      <c r="BG116" s="260"/>
      <c r="BH116" s="260"/>
      <c r="BI116" s="260"/>
      <c r="BJ116" s="270"/>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39</v>
      </c>
      <c r="U117" s="134"/>
      <c r="V117" s="146"/>
      <c r="W117" s="158"/>
      <c r="X117" s="170"/>
      <c r="Y117" s="170"/>
      <c r="Z117" s="170"/>
      <c r="AA117" s="170"/>
      <c r="AB117" s="170"/>
      <c r="AC117" s="186"/>
      <c r="AD117" s="158"/>
      <c r="AE117" s="170"/>
      <c r="AF117" s="170"/>
      <c r="AG117" s="170"/>
      <c r="AH117" s="170"/>
      <c r="AI117" s="170"/>
      <c r="AJ117" s="186"/>
      <c r="AK117" s="158"/>
      <c r="AL117" s="170"/>
      <c r="AM117" s="170"/>
      <c r="AN117" s="170"/>
      <c r="AO117" s="170"/>
      <c r="AP117" s="170"/>
      <c r="AQ117" s="186"/>
      <c r="AR117" s="158"/>
      <c r="AS117" s="170"/>
      <c r="AT117" s="170"/>
      <c r="AU117" s="170"/>
      <c r="AV117" s="170"/>
      <c r="AW117" s="170"/>
      <c r="AX117" s="186"/>
      <c r="AY117" s="158"/>
      <c r="AZ117" s="170"/>
      <c r="BA117" s="213"/>
      <c r="BB117" s="221"/>
      <c r="BC117" s="230"/>
      <c r="BD117" s="239"/>
      <c r="BE117" s="247"/>
      <c r="BF117" s="252"/>
      <c r="BG117" s="259"/>
      <c r="BH117" s="259"/>
      <c r="BI117" s="259"/>
      <c r="BJ117" s="269"/>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106</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5"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5"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5"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5"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22">
        <f>IF($BE$3="４週",SUM(W118:AX118),IF($BE$3="暦月",SUM(W118:BA118),""))</f>
        <v>0</v>
      </c>
      <c r="BC118" s="231"/>
      <c r="BD118" s="240">
        <f>IF($BE$3="４週",BB118/4,IF($BE$3="暦月",(BB118/($BE$8/7)),""))</f>
        <v>0</v>
      </c>
      <c r="BE118" s="231"/>
      <c r="BF118" s="253"/>
      <c r="BG118" s="260"/>
      <c r="BH118" s="260"/>
      <c r="BI118" s="260"/>
      <c r="BJ118" s="270"/>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39</v>
      </c>
      <c r="U119" s="134"/>
      <c r="V119" s="146"/>
      <c r="W119" s="158"/>
      <c r="X119" s="170"/>
      <c r="Y119" s="170"/>
      <c r="Z119" s="170"/>
      <c r="AA119" s="170"/>
      <c r="AB119" s="170"/>
      <c r="AC119" s="186"/>
      <c r="AD119" s="158"/>
      <c r="AE119" s="170"/>
      <c r="AF119" s="170"/>
      <c r="AG119" s="170"/>
      <c r="AH119" s="170"/>
      <c r="AI119" s="170"/>
      <c r="AJ119" s="186"/>
      <c r="AK119" s="158"/>
      <c r="AL119" s="170"/>
      <c r="AM119" s="170"/>
      <c r="AN119" s="170"/>
      <c r="AO119" s="170"/>
      <c r="AP119" s="170"/>
      <c r="AQ119" s="186"/>
      <c r="AR119" s="158"/>
      <c r="AS119" s="170"/>
      <c r="AT119" s="170"/>
      <c r="AU119" s="170"/>
      <c r="AV119" s="170"/>
      <c r="AW119" s="170"/>
      <c r="AX119" s="186"/>
      <c r="AY119" s="158"/>
      <c r="AZ119" s="170"/>
      <c r="BA119" s="213"/>
      <c r="BB119" s="221"/>
      <c r="BC119" s="230"/>
      <c r="BD119" s="239"/>
      <c r="BE119" s="247"/>
      <c r="BF119" s="252"/>
      <c r="BG119" s="259"/>
      <c r="BH119" s="259"/>
      <c r="BI119" s="259"/>
      <c r="BJ119" s="269"/>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106</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5"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5"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5"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5"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22">
        <f>IF($BE$3="４週",SUM(W120:AX120),IF($BE$3="暦月",SUM(W120:BA120),""))</f>
        <v>0</v>
      </c>
      <c r="BC120" s="231"/>
      <c r="BD120" s="240">
        <f>IF($BE$3="４週",BB120/4,IF($BE$3="暦月",(BB120/($BE$8/7)),""))</f>
        <v>0</v>
      </c>
      <c r="BE120" s="231"/>
      <c r="BF120" s="253"/>
      <c r="BG120" s="260"/>
      <c r="BH120" s="260"/>
      <c r="BI120" s="260"/>
      <c r="BJ120" s="270"/>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39</v>
      </c>
      <c r="U121" s="134"/>
      <c r="V121" s="146"/>
      <c r="W121" s="158"/>
      <c r="X121" s="170"/>
      <c r="Y121" s="170"/>
      <c r="Z121" s="170"/>
      <c r="AA121" s="170"/>
      <c r="AB121" s="170"/>
      <c r="AC121" s="186"/>
      <c r="AD121" s="158"/>
      <c r="AE121" s="170"/>
      <c r="AF121" s="170"/>
      <c r="AG121" s="170"/>
      <c r="AH121" s="170"/>
      <c r="AI121" s="170"/>
      <c r="AJ121" s="186"/>
      <c r="AK121" s="158"/>
      <c r="AL121" s="170"/>
      <c r="AM121" s="170"/>
      <c r="AN121" s="170"/>
      <c r="AO121" s="170"/>
      <c r="AP121" s="170"/>
      <c r="AQ121" s="186"/>
      <c r="AR121" s="158"/>
      <c r="AS121" s="170"/>
      <c r="AT121" s="170"/>
      <c r="AU121" s="170"/>
      <c r="AV121" s="170"/>
      <c r="AW121" s="170"/>
      <c r="AX121" s="186"/>
      <c r="AY121" s="158"/>
      <c r="AZ121" s="170"/>
      <c r="BA121" s="213"/>
      <c r="BB121" s="221"/>
      <c r="BC121" s="230"/>
      <c r="BD121" s="239"/>
      <c r="BE121" s="247"/>
      <c r="BF121" s="252"/>
      <c r="BG121" s="259"/>
      <c r="BH121" s="259"/>
      <c r="BI121" s="259"/>
      <c r="BJ121" s="269"/>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106</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5"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5"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5"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5"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22">
        <f>IF($BE$3="４週",SUM(W122:AX122),IF($BE$3="暦月",SUM(W122:BA122),""))</f>
        <v>0</v>
      </c>
      <c r="BC122" s="231"/>
      <c r="BD122" s="240">
        <f>IF($BE$3="４週",BB122/4,IF($BE$3="暦月",(BB122/($BE$8/7)),""))</f>
        <v>0</v>
      </c>
      <c r="BE122" s="231"/>
      <c r="BF122" s="253"/>
      <c r="BG122" s="260"/>
      <c r="BH122" s="260"/>
      <c r="BI122" s="260"/>
      <c r="BJ122" s="270"/>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39</v>
      </c>
      <c r="U123" s="134"/>
      <c r="V123" s="146"/>
      <c r="W123" s="158"/>
      <c r="X123" s="170"/>
      <c r="Y123" s="170"/>
      <c r="Z123" s="170"/>
      <c r="AA123" s="170"/>
      <c r="AB123" s="170"/>
      <c r="AC123" s="186"/>
      <c r="AD123" s="158"/>
      <c r="AE123" s="170"/>
      <c r="AF123" s="170"/>
      <c r="AG123" s="170"/>
      <c r="AH123" s="170"/>
      <c r="AI123" s="170"/>
      <c r="AJ123" s="186"/>
      <c r="AK123" s="158"/>
      <c r="AL123" s="170"/>
      <c r="AM123" s="170"/>
      <c r="AN123" s="170"/>
      <c r="AO123" s="170"/>
      <c r="AP123" s="170"/>
      <c r="AQ123" s="186"/>
      <c r="AR123" s="158"/>
      <c r="AS123" s="170"/>
      <c r="AT123" s="170"/>
      <c r="AU123" s="170"/>
      <c r="AV123" s="170"/>
      <c r="AW123" s="170"/>
      <c r="AX123" s="186"/>
      <c r="AY123" s="158"/>
      <c r="AZ123" s="170"/>
      <c r="BA123" s="213"/>
      <c r="BB123" s="221"/>
      <c r="BC123" s="230"/>
      <c r="BD123" s="239"/>
      <c r="BE123" s="247"/>
      <c r="BF123" s="252"/>
      <c r="BG123" s="259"/>
      <c r="BH123" s="259"/>
      <c r="BI123" s="259"/>
      <c r="BJ123" s="269"/>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106</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5"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5"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5"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5"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22">
        <f>IF($BE$3="４週",SUM(W124:AX124),IF($BE$3="暦月",SUM(W124:BA124),""))</f>
        <v>0</v>
      </c>
      <c r="BC124" s="231"/>
      <c r="BD124" s="240">
        <f>IF($BE$3="４週",BB124/4,IF($BE$3="暦月",(BB124/($BE$8/7)),""))</f>
        <v>0</v>
      </c>
      <c r="BE124" s="231"/>
      <c r="BF124" s="253"/>
      <c r="BG124" s="260"/>
      <c r="BH124" s="260"/>
      <c r="BI124" s="260"/>
      <c r="BJ124" s="270"/>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39</v>
      </c>
      <c r="U125" s="134"/>
      <c r="V125" s="146"/>
      <c r="W125" s="158"/>
      <c r="X125" s="170"/>
      <c r="Y125" s="170"/>
      <c r="Z125" s="170"/>
      <c r="AA125" s="170"/>
      <c r="AB125" s="170"/>
      <c r="AC125" s="186"/>
      <c r="AD125" s="158"/>
      <c r="AE125" s="170"/>
      <c r="AF125" s="170"/>
      <c r="AG125" s="170"/>
      <c r="AH125" s="170"/>
      <c r="AI125" s="170"/>
      <c r="AJ125" s="186"/>
      <c r="AK125" s="158"/>
      <c r="AL125" s="170"/>
      <c r="AM125" s="170"/>
      <c r="AN125" s="170"/>
      <c r="AO125" s="170"/>
      <c r="AP125" s="170"/>
      <c r="AQ125" s="186"/>
      <c r="AR125" s="158"/>
      <c r="AS125" s="170"/>
      <c r="AT125" s="170"/>
      <c r="AU125" s="170"/>
      <c r="AV125" s="170"/>
      <c r="AW125" s="170"/>
      <c r="AX125" s="186"/>
      <c r="AY125" s="158"/>
      <c r="AZ125" s="170"/>
      <c r="BA125" s="213"/>
      <c r="BB125" s="221"/>
      <c r="BC125" s="230"/>
      <c r="BD125" s="239"/>
      <c r="BE125" s="247"/>
      <c r="BF125" s="252"/>
      <c r="BG125" s="259"/>
      <c r="BH125" s="259"/>
      <c r="BI125" s="259"/>
      <c r="BJ125" s="269"/>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106</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5"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5"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5"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5"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22">
        <f>IF($BE$3="４週",SUM(W126:AX126),IF($BE$3="暦月",SUM(W126:BA126),""))</f>
        <v>0</v>
      </c>
      <c r="BC126" s="231"/>
      <c r="BD126" s="240">
        <f>IF($BE$3="４週",BB126/4,IF($BE$3="暦月",(BB126/($BE$8/7)),""))</f>
        <v>0</v>
      </c>
      <c r="BE126" s="231"/>
      <c r="BF126" s="253"/>
      <c r="BG126" s="260"/>
      <c r="BH126" s="260"/>
      <c r="BI126" s="260"/>
      <c r="BJ126" s="270"/>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39</v>
      </c>
      <c r="U127" s="134"/>
      <c r="V127" s="146"/>
      <c r="W127" s="158"/>
      <c r="X127" s="170"/>
      <c r="Y127" s="170"/>
      <c r="Z127" s="170"/>
      <c r="AA127" s="170"/>
      <c r="AB127" s="170"/>
      <c r="AC127" s="186"/>
      <c r="AD127" s="158"/>
      <c r="AE127" s="170"/>
      <c r="AF127" s="170"/>
      <c r="AG127" s="170"/>
      <c r="AH127" s="170"/>
      <c r="AI127" s="170"/>
      <c r="AJ127" s="186"/>
      <c r="AK127" s="158"/>
      <c r="AL127" s="170"/>
      <c r="AM127" s="170"/>
      <c r="AN127" s="170"/>
      <c r="AO127" s="170"/>
      <c r="AP127" s="170"/>
      <c r="AQ127" s="186"/>
      <c r="AR127" s="158"/>
      <c r="AS127" s="170"/>
      <c r="AT127" s="170"/>
      <c r="AU127" s="170"/>
      <c r="AV127" s="170"/>
      <c r="AW127" s="170"/>
      <c r="AX127" s="186"/>
      <c r="AY127" s="158"/>
      <c r="AZ127" s="170"/>
      <c r="BA127" s="213"/>
      <c r="BB127" s="221"/>
      <c r="BC127" s="230"/>
      <c r="BD127" s="239"/>
      <c r="BE127" s="247"/>
      <c r="BF127" s="252"/>
      <c r="BG127" s="259"/>
      <c r="BH127" s="259"/>
      <c r="BI127" s="259"/>
      <c r="BJ127" s="269"/>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106</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5"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5"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5"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5"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22">
        <f>IF($BE$3="４週",SUM(W128:AX128),IF($BE$3="暦月",SUM(W128:BA128),""))</f>
        <v>0</v>
      </c>
      <c r="BC128" s="231"/>
      <c r="BD128" s="240">
        <f>IF($BE$3="４週",BB128/4,IF($BE$3="暦月",(BB128/($BE$8/7)),""))</f>
        <v>0</v>
      </c>
      <c r="BE128" s="231"/>
      <c r="BF128" s="253"/>
      <c r="BG128" s="260"/>
      <c r="BH128" s="260"/>
      <c r="BI128" s="260"/>
      <c r="BJ128" s="270"/>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39</v>
      </c>
      <c r="U129" s="134"/>
      <c r="V129" s="146"/>
      <c r="W129" s="158"/>
      <c r="X129" s="170"/>
      <c r="Y129" s="170"/>
      <c r="Z129" s="170"/>
      <c r="AA129" s="170"/>
      <c r="AB129" s="170"/>
      <c r="AC129" s="186"/>
      <c r="AD129" s="158"/>
      <c r="AE129" s="170"/>
      <c r="AF129" s="170"/>
      <c r="AG129" s="170"/>
      <c r="AH129" s="170"/>
      <c r="AI129" s="170"/>
      <c r="AJ129" s="186"/>
      <c r="AK129" s="158"/>
      <c r="AL129" s="170"/>
      <c r="AM129" s="170"/>
      <c r="AN129" s="170"/>
      <c r="AO129" s="170"/>
      <c r="AP129" s="170"/>
      <c r="AQ129" s="186"/>
      <c r="AR129" s="158"/>
      <c r="AS129" s="170"/>
      <c r="AT129" s="170"/>
      <c r="AU129" s="170"/>
      <c r="AV129" s="170"/>
      <c r="AW129" s="170"/>
      <c r="AX129" s="186"/>
      <c r="AY129" s="158"/>
      <c r="AZ129" s="170"/>
      <c r="BA129" s="213"/>
      <c r="BB129" s="221"/>
      <c r="BC129" s="230"/>
      <c r="BD129" s="239"/>
      <c r="BE129" s="247"/>
      <c r="BF129" s="252"/>
      <c r="BG129" s="259"/>
      <c r="BH129" s="259"/>
      <c r="BI129" s="259"/>
      <c r="BJ129" s="269"/>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106</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5"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5"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5"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5"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22">
        <f>IF($BE$3="４週",SUM(W130:AX130),IF($BE$3="暦月",SUM(W130:BA130),""))</f>
        <v>0</v>
      </c>
      <c r="BC130" s="231"/>
      <c r="BD130" s="240">
        <f>IF($BE$3="４週",BB130/4,IF($BE$3="暦月",(BB130/($BE$8/7)),""))</f>
        <v>0</v>
      </c>
      <c r="BE130" s="231"/>
      <c r="BF130" s="253"/>
      <c r="BG130" s="260"/>
      <c r="BH130" s="260"/>
      <c r="BI130" s="260"/>
      <c r="BJ130" s="270"/>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39</v>
      </c>
      <c r="U131" s="134"/>
      <c r="V131" s="146"/>
      <c r="W131" s="158"/>
      <c r="X131" s="170"/>
      <c r="Y131" s="170"/>
      <c r="Z131" s="170"/>
      <c r="AA131" s="170"/>
      <c r="AB131" s="170"/>
      <c r="AC131" s="186"/>
      <c r="AD131" s="158"/>
      <c r="AE131" s="170"/>
      <c r="AF131" s="170"/>
      <c r="AG131" s="170"/>
      <c r="AH131" s="170"/>
      <c r="AI131" s="170"/>
      <c r="AJ131" s="186"/>
      <c r="AK131" s="158"/>
      <c r="AL131" s="170"/>
      <c r="AM131" s="170"/>
      <c r="AN131" s="170"/>
      <c r="AO131" s="170"/>
      <c r="AP131" s="170"/>
      <c r="AQ131" s="186"/>
      <c r="AR131" s="158"/>
      <c r="AS131" s="170"/>
      <c r="AT131" s="170"/>
      <c r="AU131" s="170"/>
      <c r="AV131" s="170"/>
      <c r="AW131" s="170"/>
      <c r="AX131" s="186"/>
      <c r="AY131" s="158"/>
      <c r="AZ131" s="170"/>
      <c r="BA131" s="213"/>
      <c r="BB131" s="221"/>
      <c r="BC131" s="230"/>
      <c r="BD131" s="239"/>
      <c r="BE131" s="247"/>
      <c r="BF131" s="252"/>
      <c r="BG131" s="259"/>
      <c r="BH131" s="259"/>
      <c r="BI131" s="259"/>
      <c r="BJ131" s="269"/>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106</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5"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5"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5"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5"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22">
        <f>IF($BE$3="４週",SUM(W132:AX132),IF($BE$3="暦月",SUM(W132:BA132),""))</f>
        <v>0</v>
      </c>
      <c r="BC132" s="231"/>
      <c r="BD132" s="240">
        <f>IF($BE$3="４週",BB132/4,IF($BE$3="暦月",(BB132/($BE$8/7)),""))</f>
        <v>0</v>
      </c>
      <c r="BE132" s="231"/>
      <c r="BF132" s="253"/>
      <c r="BG132" s="260"/>
      <c r="BH132" s="260"/>
      <c r="BI132" s="260"/>
      <c r="BJ132" s="270"/>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39</v>
      </c>
      <c r="U133" s="134"/>
      <c r="V133" s="146"/>
      <c r="W133" s="158"/>
      <c r="X133" s="170"/>
      <c r="Y133" s="170"/>
      <c r="Z133" s="170"/>
      <c r="AA133" s="170"/>
      <c r="AB133" s="170"/>
      <c r="AC133" s="186"/>
      <c r="AD133" s="158"/>
      <c r="AE133" s="170"/>
      <c r="AF133" s="170"/>
      <c r="AG133" s="170"/>
      <c r="AH133" s="170"/>
      <c r="AI133" s="170"/>
      <c r="AJ133" s="186"/>
      <c r="AK133" s="158"/>
      <c r="AL133" s="170"/>
      <c r="AM133" s="170"/>
      <c r="AN133" s="170"/>
      <c r="AO133" s="170"/>
      <c r="AP133" s="170"/>
      <c r="AQ133" s="186"/>
      <c r="AR133" s="158"/>
      <c r="AS133" s="170"/>
      <c r="AT133" s="170"/>
      <c r="AU133" s="170"/>
      <c r="AV133" s="170"/>
      <c r="AW133" s="170"/>
      <c r="AX133" s="186"/>
      <c r="AY133" s="158"/>
      <c r="AZ133" s="170"/>
      <c r="BA133" s="213"/>
      <c r="BB133" s="221"/>
      <c r="BC133" s="230"/>
      <c r="BD133" s="239"/>
      <c r="BE133" s="247"/>
      <c r="BF133" s="252"/>
      <c r="BG133" s="259"/>
      <c r="BH133" s="259"/>
      <c r="BI133" s="259"/>
      <c r="BJ133" s="269"/>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106</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5"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5"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5"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5"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22">
        <f>IF($BE$3="４週",SUM(W134:AX134),IF($BE$3="暦月",SUM(W134:BA134),""))</f>
        <v>0</v>
      </c>
      <c r="BC134" s="231"/>
      <c r="BD134" s="240">
        <f>IF($BE$3="４週",BB134/4,IF($BE$3="暦月",(BB134/($BE$8/7)),""))</f>
        <v>0</v>
      </c>
      <c r="BE134" s="231"/>
      <c r="BF134" s="253"/>
      <c r="BG134" s="260"/>
      <c r="BH134" s="260"/>
      <c r="BI134" s="260"/>
      <c r="BJ134" s="270"/>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39</v>
      </c>
      <c r="U135" s="134"/>
      <c r="V135" s="146"/>
      <c r="W135" s="158"/>
      <c r="X135" s="170"/>
      <c r="Y135" s="170"/>
      <c r="Z135" s="170"/>
      <c r="AA135" s="170"/>
      <c r="AB135" s="170"/>
      <c r="AC135" s="186"/>
      <c r="AD135" s="158"/>
      <c r="AE135" s="170"/>
      <c r="AF135" s="170"/>
      <c r="AG135" s="170"/>
      <c r="AH135" s="170"/>
      <c r="AI135" s="170"/>
      <c r="AJ135" s="186"/>
      <c r="AK135" s="158"/>
      <c r="AL135" s="170"/>
      <c r="AM135" s="170"/>
      <c r="AN135" s="170"/>
      <c r="AO135" s="170"/>
      <c r="AP135" s="170"/>
      <c r="AQ135" s="186"/>
      <c r="AR135" s="158"/>
      <c r="AS135" s="170"/>
      <c r="AT135" s="170"/>
      <c r="AU135" s="170"/>
      <c r="AV135" s="170"/>
      <c r="AW135" s="170"/>
      <c r="AX135" s="186"/>
      <c r="AY135" s="158"/>
      <c r="AZ135" s="170"/>
      <c r="BA135" s="213"/>
      <c r="BB135" s="221"/>
      <c r="BC135" s="230"/>
      <c r="BD135" s="239"/>
      <c r="BE135" s="247"/>
      <c r="BF135" s="252"/>
      <c r="BG135" s="259"/>
      <c r="BH135" s="259"/>
      <c r="BI135" s="259"/>
      <c r="BJ135" s="269"/>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106</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5"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5"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5"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5"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22">
        <f>IF($BE$3="４週",SUM(W136:AX136),IF($BE$3="暦月",SUM(W136:BA136),""))</f>
        <v>0</v>
      </c>
      <c r="BC136" s="231"/>
      <c r="BD136" s="240">
        <f>IF($BE$3="４週",BB136/4,IF($BE$3="暦月",(BB136/($BE$8/7)),""))</f>
        <v>0</v>
      </c>
      <c r="BE136" s="231"/>
      <c r="BF136" s="253"/>
      <c r="BG136" s="260"/>
      <c r="BH136" s="260"/>
      <c r="BI136" s="260"/>
      <c r="BJ136" s="270"/>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39</v>
      </c>
      <c r="U137" s="134"/>
      <c r="V137" s="146"/>
      <c r="W137" s="158"/>
      <c r="X137" s="170"/>
      <c r="Y137" s="170"/>
      <c r="Z137" s="170"/>
      <c r="AA137" s="170"/>
      <c r="AB137" s="170"/>
      <c r="AC137" s="186"/>
      <c r="AD137" s="158"/>
      <c r="AE137" s="170"/>
      <c r="AF137" s="170"/>
      <c r="AG137" s="170"/>
      <c r="AH137" s="170"/>
      <c r="AI137" s="170"/>
      <c r="AJ137" s="186"/>
      <c r="AK137" s="158"/>
      <c r="AL137" s="170"/>
      <c r="AM137" s="170"/>
      <c r="AN137" s="170"/>
      <c r="AO137" s="170"/>
      <c r="AP137" s="170"/>
      <c r="AQ137" s="186"/>
      <c r="AR137" s="158"/>
      <c r="AS137" s="170"/>
      <c r="AT137" s="170"/>
      <c r="AU137" s="170"/>
      <c r="AV137" s="170"/>
      <c r="AW137" s="170"/>
      <c r="AX137" s="186"/>
      <c r="AY137" s="158"/>
      <c r="AZ137" s="170"/>
      <c r="BA137" s="213"/>
      <c r="BB137" s="221"/>
      <c r="BC137" s="230"/>
      <c r="BD137" s="239"/>
      <c r="BE137" s="247"/>
      <c r="BF137" s="252"/>
      <c r="BG137" s="259"/>
      <c r="BH137" s="259"/>
      <c r="BI137" s="259"/>
      <c r="BJ137" s="269"/>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106</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5"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5"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5"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5"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22">
        <f>IF($BE$3="４週",SUM(W138:AX138),IF($BE$3="暦月",SUM(W138:BA138),""))</f>
        <v>0</v>
      </c>
      <c r="BC138" s="231"/>
      <c r="BD138" s="240">
        <f>IF($BE$3="４週",BB138/4,IF($BE$3="暦月",(BB138/($BE$8/7)),""))</f>
        <v>0</v>
      </c>
      <c r="BE138" s="231"/>
      <c r="BF138" s="253"/>
      <c r="BG138" s="260"/>
      <c r="BH138" s="260"/>
      <c r="BI138" s="260"/>
      <c r="BJ138" s="270"/>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39</v>
      </c>
      <c r="U139" s="134"/>
      <c r="V139" s="146"/>
      <c r="W139" s="158"/>
      <c r="X139" s="170"/>
      <c r="Y139" s="170"/>
      <c r="Z139" s="170"/>
      <c r="AA139" s="170"/>
      <c r="AB139" s="170"/>
      <c r="AC139" s="186"/>
      <c r="AD139" s="158"/>
      <c r="AE139" s="170"/>
      <c r="AF139" s="170"/>
      <c r="AG139" s="170"/>
      <c r="AH139" s="170"/>
      <c r="AI139" s="170"/>
      <c r="AJ139" s="186"/>
      <c r="AK139" s="158"/>
      <c r="AL139" s="170"/>
      <c r="AM139" s="170"/>
      <c r="AN139" s="170"/>
      <c r="AO139" s="170"/>
      <c r="AP139" s="170"/>
      <c r="AQ139" s="186"/>
      <c r="AR139" s="158"/>
      <c r="AS139" s="170"/>
      <c r="AT139" s="170"/>
      <c r="AU139" s="170"/>
      <c r="AV139" s="170"/>
      <c r="AW139" s="170"/>
      <c r="AX139" s="186"/>
      <c r="AY139" s="158"/>
      <c r="AZ139" s="170"/>
      <c r="BA139" s="213"/>
      <c r="BB139" s="221"/>
      <c r="BC139" s="230"/>
      <c r="BD139" s="239"/>
      <c r="BE139" s="247"/>
      <c r="BF139" s="252"/>
      <c r="BG139" s="259"/>
      <c r="BH139" s="259"/>
      <c r="BI139" s="259"/>
      <c r="BJ139" s="269"/>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106</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5"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5"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5"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5"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22">
        <f>IF($BE$3="４週",SUM(W140:AX140),IF($BE$3="暦月",SUM(W140:BA140),""))</f>
        <v>0</v>
      </c>
      <c r="BC140" s="231"/>
      <c r="BD140" s="240">
        <f>IF($BE$3="４週",BB140/4,IF($BE$3="暦月",(BB140/($BE$8/7)),""))</f>
        <v>0</v>
      </c>
      <c r="BE140" s="231"/>
      <c r="BF140" s="253"/>
      <c r="BG140" s="260"/>
      <c r="BH140" s="260"/>
      <c r="BI140" s="260"/>
      <c r="BJ140" s="270"/>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39</v>
      </c>
      <c r="U141" s="134"/>
      <c r="V141" s="146"/>
      <c r="W141" s="158"/>
      <c r="X141" s="170"/>
      <c r="Y141" s="170"/>
      <c r="Z141" s="170"/>
      <c r="AA141" s="170"/>
      <c r="AB141" s="170"/>
      <c r="AC141" s="186"/>
      <c r="AD141" s="158"/>
      <c r="AE141" s="170"/>
      <c r="AF141" s="170"/>
      <c r="AG141" s="170"/>
      <c r="AH141" s="170"/>
      <c r="AI141" s="170"/>
      <c r="AJ141" s="186"/>
      <c r="AK141" s="158"/>
      <c r="AL141" s="170"/>
      <c r="AM141" s="170"/>
      <c r="AN141" s="170"/>
      <c r="AO141" s="170"/>
      <c r="AP141" s="170"/>
      <c r="AQ141" s="186"/>
      <c r="AR141" s="158"/>
      <c r="AS141" s="170"/>
      <c r="AT141" s="170"/>
      <c r="AU141" s="170"/>
      <c r="AV141" s="170"/>
      <c r="AW141" s="170"/>
      <c r="AX141" s="186"/>
      <c r="AY141" s="158"/>
      <c r="AZ141" s="170"/>
      <c r="BA141" s="213"/>
      <c r="BB141" s="221"/>
      <c r="BC141" s="230"/>
      <c r="BD141" s="239"/>
      <c r="BE141" s="247"/>
      <c r="BF141" s="252"/>
      <c r="BG141" s="259"/>
      <c r="BH141" s="259"/>
      <c r="BI141" s="259"/>
      <c r="BJ141" s="269"/>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106</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5"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5"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5"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5"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22">
        <f>IF($BE$3="４週",SUM(W142:AX142),IF($BE$3="暦月",SUM(W142:BA142),""))</f>
        <v>0</v>
      </c>
      <c r="BC142" s="231"/>
      <c r="BD142" s="240">
        <f>IF($BE$3="４週",BB142/4,IF($BE$3="暦月",(BB142/($BE$8/7)),""))</f>
        <v>0</v>
      </c>
      <c r="BE142" s="231"/>
      <c r="BF142" s="253"/>
      <c r="BG142" s="260"/>
      <c r="BH142" s="260"/>
      <c r="BI142" s="260"/>
      <c r="BJ142" s="270"/>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39</v>
      </c>
      <c r="U143" s="134"/>
      <c r="V143" s="146"/>
      <c r="W143" s="158"/>
      <c r="X143" s="170"/>
      <c r="Y143" s="170"/>
      <c r="Z143" s="170"/>
      <c r="AA143" s="170"/>
      <c r="AB143" s="170"/>
      <c r="AC143" s="186"/>
      <c r="AD143" s="158"/>
      <c r="AE143" s="170"/>
      <c r="AF143" s="170"/>
      <c r="AG143" s="170"/>
      <c r="AH143" s="170"/>
      <c r="AI143" s="170"/>
      <c r="AJ143" s="186"/>
      <c r="AK143" s="158"/>
      <c r="AL143" s="170"/>
      <c r="AM143" s="170"/>
      <c r="AN143" s="170"/>
      <c r="AO143" s="170"/>
      <c r="AP143" s="170"/>
      <c r="AQ143" s="186"/>
      <c r="AR143" s="158"/>
      <c r="AS143" s="170"/>
      <c r="AT143" s="170"/>
      <c r="AU143" s="170"/>
      <c r="AV143" s="170"/>
      <c r="AW143" s="170"/>
      <c r="AX143" s="186"/>
      <c r="AY143" s="158"/>
      <c r="AZ143" s="170"/>
      <c r="BA143" s="213"/>
      <c r="BB143" s="221"/>
      <c r="BC143" s="230"/>
      <c r="BD143" s="239"/>
      <c r="BE143" s="247"/>
      <c r="BF143" s="252"/>
      <c r="BG143" s="259"/>
      <c r="BH143" s="259"/>
      <c r="BI143" s="259"/>
      <c r="BJ143" s="269"/>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106</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5"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5"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5"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5"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22">
        <f>IF($BE$3="４週",SUM(W144:AX144),IF($BE$3="暦月",SUM(W144:BA144),""))</f>
        <v>0</v>
      </c>
      <c r="BC144" s="231"/>
      <c r="BD144" s="240">
        <f>IF($BE$3="４週",BB144/4,IF($BE$3="暦月",(BB144/($BE$8/7)),""))</f>
        <v>0</v>
      </c>
      <c r="BE144" s="231"/>
      <c r="BF144" s="253"/>
      <c r="BG144" s="260"/>
      <c r="BH144" s="260"/>
      <c r="BI144" s="260"/>
      <c r="BJ144" s="270"/>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39</v>
      </c>
      <c r="U145" s="134"/>
      <c r="V145" s="146"/>
      <c r="W145" s="158"/>
      <c r="X145" s="170"/>
      <c r="Y145" s="170"/>
      <c r="Z145" s="170"/>
      <c r="AA145" s="170"/>
      <c r="AB145" s="170"/>
      <c r="AC145" s="186"/>
      <c r="AD145" s="158"/>
      <c r="AE145" s="170"/>
      <c r="AF145" s="170"/>
      <c r="AG145" s="170"/>
      <c r="AH145" s="170"/>
      <c r="AI145" s="170"/>
      <c r="AJ145" s="186"/>
      <c r="AK145" s="158"/>
      <c r="AL145" s="170"/>
      <c r="AM145" s="170"/>
      <c r="AN145" s="170"/>
      <c r="AO145" s="170"/>
      <c r="AP145" s="170"/>
      <c r="AQ145" s="186"/>
      <c r="AR145" s="158"/>
      <c r="AS145" s="170"/>
      <c r="AT145" s="170"/>
      <c r="AU145" s="170"/>
      <c r="AV145" s="170"/>
      <c r="AW145" s="170"/>
      <c r="AX145" s="186"/>
      <c r="AY145" s="158"/>
      <c r="AZ145" s="170"/>
      <c r="BA145" s="213"/>
      <c r="BB145" s="221"/>
      <c r="BC145" s="230"/>
      <c r="BD145" s="239"/>
      <c r="BE145" s="247"/>
      <c r="BF145" s="252"/>
      <c r="BG145" s="259"/>
      <c r="BH145" s="259"/>
      <c r="BI145" s="259"/>
      <c r="BJ145" s="269"/>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106</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5"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5"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5"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5"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22">
        <f>IF($BE$3="４週",SUM(W146:AX146),IF($BE$3="暦月",SUM(W146:BA146),""))</f>
        <v>0</v>
      </c>
      <c r="BC146" s="231"/>
      <c r="BD146" s="240">
        <f>IF($BE$3="４週",BB146/4,IF($BE$3="暦月",(BB146/($BE$8/7)),""))</f>
        <v>0</v>
      </c>
      <c r="BE146" s="231"/>
      <c r="BF146" s="253"/>
      <c r="BG146" s="260"/>
      <c r="BH146" s="260"/>
      <c r="BI146" s="260"/>
      <c r="BJ146" s="270"/>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39</v>
      </c>
      <c r="U147" s="134"/>
      <c r="V147" s="146"/>
      <c r="W147" s="158"/>
      <c r="X147" s="170"/>
      <c r="Y147" s="170"/>
      <c r="Z147" s="170"/>
      <c r="AA147" s="170"/>
      <c r="AB147" s="170"/>
      <c r="AC147" s="186"/>
      <c r="AD147" s="158"/>
      <c r="AE147" s="170"/>
      <c r="AF147" s="170"/>
      <c r="AG147" s="170"/>
      <c r="AH147" s="170"/>
      <c r="AI147" s="170"/>
      <c r="AJ147" s="186"/>
      <c r="AK147" s="158"/>
      <c r="AL147" s="170"/>
      <c r="AM147" s="170"/>
      <c r="AN147" s="170"/>
      <c r="AO147" s="170"/>
      <c r="AP147" s="170"/>
      <c r="AQ147" s="186"/>
      <c r="AR147" s="158"/>
      <c r="AS147" s="170"/>
      <c r="AT147" s="170"/>
      <c r="AU147" s="170"/>
      <c r="AV147" s="170"/>
      <c r="AW147" s="170"/>
      <c r="AX147" s="186"/>
      <c r="AY147" s="158"/>
      <c r="AZ147" s="170"/>
      <c r="BA147" s="213"/>
      <c r="BB147" s="221"/>
      <c r="BC147" s="230"/>
      <c r="BD147" s="239"/>
      <c r="BE147" s="247"/>
      <c r="BF147" s="252"/>
      <c r="BG147" s="259"/>
      <c r="BH147" s="259"/>
      <c r="BI147" s="259"/>
      <c r="BJ147" s="269"/>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106</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5"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5"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5"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5"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22">
        <f>IF($BE$3="４週",SUM(W148:AX148),IF($BE$3="暦月",SUM(W148:BA148),""))</f>
        <v>0</v>
      </c>
      <c r="BC148" s="231"/>
      <c r="BD148" s="240">
        <f>IF($BE$3="４週",BB148/4,IF($BE$3="暦月",(BB148/($BE$8/7)),""))</f>
        <v>0</v>
      </c>
      <c r="BE148" s="231"/>
      <c r="BF148" s="253"/>
      <c r="BG148" s="260"/>
      <c r="BH148" s="260"/>
      <c r="BI148" s="260"/>
      <c r="BJ148" s="270"/>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39</v>
      </c>
      <c r="U149" s="134"/>
      <c r="V149" s="146"/>
      <c r="W149" s="158"/>
      <c r="X149" s="170"/>
      <c r="Y149" s="170"/>
      <c r="Z149" s="170"/>
      <c r="AA149" s="170"/>
      <c r="AB149" s="170"/>
      <c r="AC149" s="186"/>
      <c r="AD149" s="158"/>
      <c r="AE149" s="170"/>
      <c r="AF149" s="170"/>
      <c r="AG149" s="170"/>
      <c r="AH149" s="170"/>
      <c r="AI149" s="170"/>
      <c r="AJ149" s="186"/>
      <c r="AK149" s="158"/>
      <c r="AL149" s="170"/>
      <c r="AM149" s="170"/>
      <c r="AN149" s="170"/>
      <c r="AO149" s="170"/>
      <c r="AP149" s="170"/>
      <c r="AQ149" s="186"/>
      <c r="AR149" s="158"/>
      <c r="AS149" s="170"/>
      <c r="AT149" s="170"/>
      <c r="AU149" s="170"/>
      <c r="AV149" s="170"/>
      <c r="AW149" s="170"/>
      <c r="AX149" s="186"/>
      <c r="AY149" s="158"/>
      <c r="AZ149" s="170"/>
      <c r="BA149" s="213"/>
      <c r="BB149" s="221"/>
      <c r="BC149" s="230"/>
      <c r="BD149" s="239"/>
      <c r="BE149" s="247"/>
      <c r="BF149" s="252"/>
      <c r="BG149" s="259"/>
      <c r="BH149" s="259"/>
      <c r="BI149" s="259"/>
      <c r="BJ149" s="269"/>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106</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5"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5"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5"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5"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22">
        <f>IF($BE$3="４週",SUM(W150:AX150),IF($BE$3="暦月",SUM(W150:BA150),""))</f>
        <v>0</v>
      </c>
      <c r="BC150" s="231"/>
      <c r="BD150" s="240">
        <f>IF($BE$3="４週",BB150/4,IF($BE$3="暦月",(BB150/($BE$8/7)),""))</f>
        <v>0</v>
      </c>
      <c r="BE150" s="231"/>
      <c r="BF150" s="253"/>
      <c r="BG150" s="260"/>
      <c r="BH150" s="260"/>
      <c r="BI150" s="260"/>
      <c r="BJ150" s="270"/>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39</v>
      </c>
      <c r="U151" s="134"/>
      <c r="V151" s="146"/>
      <c r="W151" s="158"/>
      <c r="X151" s="170"/>
      <c r="Y151" s="170"/>
      <c r="Z151" s="170"/>
      <c r="AA151" s="170"/>
      <c r="AB151" s="170"/>
      <c r="AC151" s="186"/>
      <c r="AD151" s="158"/>
      <c r="AE151" s="170"/>
      <c r="AF151" s="170"/>
      <c r="AG151" s="170"/>
      <c r="AH151" s="170"/>
      <c r="AI151" s="170"/>
      <c r="AJ151" s="186"/>
      <c r="AK151" s="158"/>
      <c r="AL151" s="170"/>
      <c r="AM151" s="170"/>
      <c r="AN151" s="170"/>
      <c r="AO151" s="170"/>
      <c r="AP151" s="170"/>
      <c r="AQ151" s="186"/>
      <c r="AR151" s="158"/>
      <c r="AS151" s="170"/>
      <c r="AT151" s="170"/>
      <c r="AU151" s="170"/>
      <c r="AV151" s="170"/>
      <c r="AW151" s="170"/>
      <c r="AX151" s="186"/>
      <c r="AY151" s="158"/>
      <c r="AZ151" s="170"/>
      <c r="BA151" s="213"/>
      <c r="BB151" s="221"/>
      <c r="BC151" s="230"/>
      <c r="BD151" s="239"/>
      <c r="BE151" s="247"/>
      <c r="BF151" s="252"/>
      <c r="BG151" s="259"/>
      <c r="BH151" s="259"/>
      <c r="BI151" s="259"/>
      <c r="BJ151" s="269"/>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106</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5"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5"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5"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5"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22">
        <f>IF($BE$3="４週",SUM(W152:AX152),IF($BE$3="暦月",SUM(W152:BA152),""))</f>
        <v>0</v>
      </c>
      <c r="BC152" s="231"/>
      <c r="BD152" s="240">
        <f>IF($BE$3="４週",BB152/4,IF($BE$3="暦月",(BB152/($BE$8/7)),""))</f>
        <v>0</v>
      </c>
      <c r="BE152" s="231"/>
      <c r="BF152" s="253"/>
      <c r="BG152" s="260"/>
      <c r="BH152" s="260"/>
      <c r="BI152" s="260"/>
      <c r="BJ152" s="270"/>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39</v>
      </c>
      <c r="U153" s="134"/>
      <c r="V153" s="146"/>
      <c r="W153" s="158"/>
      <c r="X153" s="170"/>
      <c r="Y153" s="170"/>
      <c r="Z153" s="170"/>
      <c r="AA153" s="170"/>
      <c r="AB153" s="170"/>
      <c r="AC153" s="186"/>
      <c r="AD153" s="158"/>
      <c r="AE153" s="170"/>
      <c r="AF153" s="170"/>
      <c r="AG153" s="170"/>
      <c r="AH153" s="170"/>
      <c r="AI153" s="170"/>
      <c r="AJ153" s="186"/>
      <c r="AK153" s="158"/>
      <c r="AL153" s="170"/>
      <c r="AM153" s="170"/>
      <c r="AN153" s="170"/>
      <c r="AO153" s="170"/>
      <c r="AP153" s="170"/>
      <c r="AQ153" s="186"/>
      <c r="AR153" s="158"/>
      <c r="AS153" s="170"/>
      <c r="AT153" s="170"/>
      <c r="AU153" s="170"/>
      <c r="AV153" s="170"/>
      <c r="AW153" s="170"/>
      <c r="AX153" s="186"/>
      <c r="AY153" s="158"/>
      <c r="AZ153" s="170"/>
      <c r="BA153" s="213"/>
      <c r="BB153" s="221"/>
      <c r="BC153" s="230"/>
      <c r="BD153" s="239"/>
      <c r="BE153" s="247"/>
      <c r="BF153" s="252"/>
      <c r="BG153" s="259"/>
      <c r="BH153" s="259"/>
      <c r="BI153" s="259"/>
      <c r="BJ153" s="269"/>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106</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5"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5"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5"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5"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22">
        <f>IF($BE$3="４週",SUM(W154:AX154),IF($BE$3="暦月",SUM(W154:BA154),""))</f>
        <v>0</v>
      </c>
      <c r="BC154" s="231"/>
      <c r="BD154" s="240">
        <f>IF($BE$3="４週",BB154/4,IF($BE$3="暦月",(BB154/($BE$8/7)),""))</f>
        <v>0</v>
      </c>
      <c r="BE154" s="231"/>
      <c r="BF154" s="253"/>
      <c r="BG154" s="260"/>
      <c r="BH154" s="260"/>
      <c r="BI154" s="260"/>
      <c r="BJ154" s="270"/>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39</v>
      </c>
      <c r="U155" s="134"/>
      <c r="V155" s="146"/>
      <c r="W155" s="158"/>
      <c r="X155" s="170"/>
      <c r="Y155" s="170"/>
      <c r="Z155" s="170"/>
      <c r="AA155" s="170"/>
      <c r="AB155" s="170"/>
      <c r="AC155" s="186"/>
      <c r="AD155" s="158"/>
      <c r="AE155" s="170"/>
      <c r="AF155" s="170"/>
      <c r="AG155" s="170"/>
      <c r="AH155" s="170"/>
      <c r="AI155" s="170"/>
      <c r="AJ155" s="186"/>
      <c r="AK155" s="158"/>
      <c r="AL155" s="170"/>
      <c r="AM155" s="170"/>
      <c r="AN155" s="170"/>
      <c r="AO155" s="170"/>
      <c r="AP155" s="170"/>
      <c r="AQ155" s="186"/>
      <c r="AR155" s="158"/>
      <c r="AS155" s="170"/>
      <c r="AT155" s="170"/>
      <c r="AU155" s="170"/>
      <c r="AV155" s="170"/>
      <c r="AW155" s="170"/>
      <c r="AX155" s="186"/>
      <c r="AY155" s="158"/>
      <c r="AZ155" s="170"/>
      <c r="BA155" s="213"/>
      <c r="BB155" s="221"/>
      <c r="BC155" s="230"/>
      <c r="BD155" s="239"/>
      <c r="BE155" s="247"/>
      <c r="BF155" s="252"/>
      <c r="BG155" s="259"/>
      <c r="BH155" s="259"/>
      <c r="BI155" s="259"/>
      <c r="BJ155" s="269"/>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106</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5"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5"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5"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5"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22">
        <f>IF($BE$3="４週",SUM(W156:AX156),IF($BE$3="暦月",SUM(W156:BA156),""))</f>
        <v>0</v>
      </c>
      <c r="BC156" s="231"/>
      <c r="BD156" s="240">
        <f>IF($BE$3="４週",BB156/4,IF($BE$3="暦月",(BB156/($BE$8/7)),""))</f>
        <v>0</v>
      </c>
      <c r="BE156" s="231"/>
      <c r="BF156" s="253"/>
      <c r="BG156" s="260"/>
      <c r="BH156" s="260"/>
      <c r="BI156" s="260"/>
      <c r="BJ156" s="270"/>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39</v>
      </c>
      <c r="U157" s="134"/>
      <c r="V157" s="146"/>
      <c r="W157" s="158"/>
      <c r="X157" s="170"/>
      <c r="Y157" s="170"/>
      <c r="Z157" s="170"/>
      <c r="AA157" s="170"/>
      <c r="AB157" s="170"/>
      <c r="AC157" s="186"/>
      <c r="AD157" s="158"/>
      <c r="AE157" s="170"/>
      <c r="AF157" s="170"/>
      <c r="AG157" s="170"/>
      <c r="AH157" s="170"/>
      <c r="AI157" s="170"/>
      <c r="AJ157" s="186"/>
      <c r="AK157" s="158"/>
      <c r="AL157" s="170"/>
      <c r="AM157" s="170"/>
      <c r="AN157" s="170"/>
      <c r="AO157" s="170"/>
      <c r="AP157" s="170"/>
      <c r="AQ157" s="186"/>
      <c r="AR157" s="158"/>
      <c r="AS157" s="170"/>
      <c r="AT157" s="170"/>
      <c r="AU157" s="170"/>
      <c r="AV157" s="170"/>
      <c r="AW157" s="170"/>
      <c r="AX157" s="186"/>
      <c r="AY157" s="158"/>
      <c r="AZ157" s="170"/>
      <c r="BA157" s="213"/>
      <c r="BB157" s="221"/>
      <c r="BC157" s="230"/>
      <c r="BD157" s="239"/>
      <c r="BE157" s="247"/>
      <c r="BF157" s="252"/>
      <c r="BG157" s="259"/>
      <c r="BH157" s="259"/>
      <c r="BI157" s="259"/>
      <c r="BJ157" s="269"/>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106</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5"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5"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5"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5"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22">
        <f>IF($BE$3="４週",SUM(W158:AX158),IF($BE$3="暦月",SUM(W158:BA158),""))</f>
        <v>0</v>
      </c>
      <c r="BC158" s="231"/>
      <c r="BD158" s="240">
        <f>IF($BE$3="４週",BB158/4,IF($BE$3="暦月",(BB158/($BE$8/7)),""))</f>
        <v>0</v>
      </c>
      <c r="BE158" s="231"/>
      <c r="BF158" s="253"/>
      <c r="BG158" s="260"/>
      <c r="BH158" s="260"/>
      <c r="BI158" s="260"/>
      <c r="BJ158" s="270"/>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39</v>
      </c>
      <c r="U159" s="134"/>
      <c r="V159" s="146"/>
      <c r="W159" s="158"/>
      <c r="X159" s="170"/>
      <c r="Y159" s="170"/>
      <c r="Z159" s="170"/>
      <c r="AA159" s="170"/>
      <c r="AB159" s="170"/>
      <c r="AC159" s="186"/>
      <c r="AD159" s="158"/>
      <c r="AE159" s="170"/>
      <c r="AF159" s="170"/>
      <c r="AG159" s="170"/>
      <c r="AH159" s="170"/>
      <c r="AI159" s="170"/>
      <c r="AJ159" s="186"/>
      <c r="AK159" s="158"/>
      <c r="AL159" s="170"/>
      <c r="AM159" s="170"/>
      <c r="AN159" s="170"/>
      <c r="AO159" s="170"/>
      <c r="AP159" s="170"/>
      <c r="AQ159" s="186"/>
      <c r="AR159" s="158"/>
      <c r="AS159" s="170"/>
      <c r="AT159" s="170"/>
      <c r="AU159" s="170"/>
      <c r="AV159" s="170"/>
      <c r="AW159" s="170"/>
      <c r="AX159" s="186"/>
      <c r="AY159" s="158"/>
      <c r="AZ159" s="170"/>
      <c r="BA159" s="213"/>
      <c r="BB159" s="221"/>
      <c r="BC159" s="230"/>
      <c r="BD159" s="239"/>
      <c r="BE159" s="247"/>
      <c r="BF159" s="252"/>
      <c r="BG159" s="259"/>
      <c r="BH159" s="259"/>
      <c r="BI159" s="259"/>
      <c r="BJ159" s="269"/>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106</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5"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5"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5"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5"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22">
        <f>IF($BE$3="４週",SUM(W160:AX160),IF($BE$3="暦月",SUM(W160:BA160),""))</f>
        <v>0</v>
      </c>
      <c r="BC160" s="231"/>
      <c r="BD160" s="240">
        <f>IF($BE$3="４週",BB160/4,IF($BE$3="暦月",(BB160/($BE$8/7)),""))</f>
        <v>0</v>
      </c>
      <c r="BE160" s="231"/>
      <c r="BF160" s="253"/>
      <c r="BG160" s="260"/>
      <c r="BH160" s="260"/>
      <c r="BI160" s="260"/>
      <c r="BJ160" s="270"/>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39</v>
      </c>
      <c r="U161" s="134"/>
      <c r="V161" s="146"/>
      <c r="W161" s="158"/>
      <c r="X161" s="170"/>
      <c r="Y161" s="170"/>
      <c r="Z161" s="170"/>
      <c r="AA161" s="170"/>
      <c r="AB161" s="170"/>
      <c r="AC161" s="186"/>
      <c r="AD161" s="158"/>
      <c r="AE161" s="170"/>
      <c r="AF161" s="170"/>
      <c r="AG161" s="170"/>
      <c r="AH161" s="170"/>
      <c r="AI161" s="170"/>
      <c r="AJ161" s="186"/>
      <c r="AK161" s="158"/>
      <c r="AL161" s="170"/>
      <c r="AM161" s="170"/>
      <c r="AN161" s="170"/>
      <c r="AO161" s="170"/>
      <c r="AP161" s="170"/>
      <c r="AQ161" s="186"/>
      <c r="AR161" s="158"/>
      <c r="AS161" s="170"/>
      <c r="AT161" s="170"/>
      <c r="AU161" s="170"/>
      <c r="AV161" s="170"/>
      <c r="AW161" s="170"/>
      <c r="AX161" s="186"/>
      <c r="AY161" s="158"/>
      <c r="AZ161" s="170"/>
      <c r="BA161" s="213"/>
      <c r="BB161" s="221"/>
      <c r="BC161" s="230"/>
      <c r="BD161" s="239"/>
      <c r="BE161" s="247"/>
      <c r="BF161" s="252"/>
      <c r="BG161" s="259"/>
      <c r="BH161" s="259"/>
      <c r="BI161" s="259"/>
      <c r="BJ161" s="269"/>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106</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5"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5"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5"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5"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22">
        <f>IF($BE$3="４週",SUM(W162:AX162),IF($BE$3="暦月",SUM(W162:BA162),""))</f>
        <v>0</v>
      </c>
      <c r="BC162" s="231"/>
      <c r="BD162" s="240">
        <f>IF($BE$3="４週",BB162/4,IF($BE$3="暦月",(BB162/($BE$8/7)),""))</f>
        <v>0</v>
      </c>
      <c r="BE162" s="231"/>
      <c r="BF162" s="253"/>
      <c r="BG162" s="260"/>
      <c r="BH162" s="260"/>
      <c r="BI162" s="260"/>
      <c r="BJ162" s="270"/>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39</v>
      </c>
      <c r="U163" s="134"/>
      <c r="V163" s="146"/>
      <c r="W163" s="158"/>
      <c r="X163" s="170"/>
      <c r="Y163" s="170"/>
      <c r="Z163" s="170"/>
      <c r="AA163" s="170"/>
      <c r="AB163" s="170"/>
      <c r="AC163" s="186"/>
      <c r="AD163" s="158"/>
      <c r="AE163" s="170"/>
      <c r="AF163" s="170"/>
      <c r="AG163" s="170"/>
      <c r="AH163" s="170"/>
      <c r="AI163" s="170"/>
      <c r="AJ163" s="186"/>
      <c r="AK163" s="158"/>
      <c r="AL163" s="170"/>
      <c r="AM163" s="170"/>
      <c r="AN163" s="170"/>
      <c r="AO163" s="170"/>
      <c r="AP163" s="170"/>
      <c r="AQ163" s="186"/>
      <c r="AR163" s="158"/>
      <c r="AS163" s="170"/>
      <c r="AT163" s="170"/>
      <c r="AU163" s="170"/>
      <c r="AV163" s="170"/>
      <c r="AW163" s="170"/>
      <c r="AX163" s="186"/>
      <c r="AY163" s="158"/>
      <c r="AZ163" s="170"/>
      <c r="BA163" s="213"/>
      <c r="BB163" s="221"/>
      <c r="BC163" s="230"/>
      <c r="BD163" s="239"/>
      <c r="BE163" s="247"/>
      <c r="BF163" s="252"/>
      <c r="BG163" s="259"/>
      <c r="BH163" s="259"/>
      <c r="BI163" s="259"/>
      <c r="BJ163" s="269"/>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106</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5"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5"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5"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5"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22">
        <f>IF($BE$3="４週",SUM(W164:AX164),IF($BE$3="暦月",SUM(W164:BA164),""))</f>
        <v>0</v>
      </c>
      <c r="BC164" s="231"/>
      <c r="BD164" s="240">
        <f>IF($BE$3="４週",BB164/4,IF($BE$3="暦月",(BB164/($BE$8/7)),""))</f>
        <v>0</v>
      </c>
      <c r="BE164" s="231"/>
      <c r="BF164" s="253"/>
      <c r="BG164" s="260"/>
      <c r="BH164" s="260"/>
      <c r="BI164" s="260"/>
      <c r="BJ164" s="270"/>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39</v>
      </c>
      <c r="U165" s="134"/>
      <c r="V165" s="146"/>
      <c r="W165" s="158"/>
      <c r="X165" s="170"/>
      <c r="Y165" s="170"/>
      <c r="Z165" s="170"/>
      <c r="AA165" s="170"/>
      <c r="AB165" s="170"/>
      <c r="AC165" s="186"/>
      <c r="AD165" s="158"/>
      <c r="AE165" s="170"/>
      <c r="AF165" s="170"/>
      <c r="AG165" s="170"/>
      <c r="AH165" s="170"/>
      <c r="AI165" s="170"/>
      <c r="AJ165" s="186"/>
      <c r="AK165" s="158"/>
      <c r="AL165" s="170"/>
      <c r="AM165" s="170"/>
      <c r="AN165" s="170"/>
      <c r="AO165" s="170"/>
      <c r="AP165" s="170"/>
      <c r="AQ165" s="186"/>
      <c r="AR165" s="158"/>
      <c r="AS165" s="170"/>
      <c r="AT165" s="170"/>
      <c r="AU165" s="170"/>
      <c r="AV165" s="170"/>
      <c r="AW165" s="170"/>
      <c r="AX165" s="186"/>
      <c r="AY165" s="158"/>
      <c r="AZ165" s="170"/>
      <c r="BA165" s="213"/>
      <c r="BB165" s="221"/>
      <c r="BC165" s="230"/>
      <c r="BD165" s="239"/>
      <c r="BE165" s="247"/>
      <c r="BF165" s="252"/>
      <c r="BG165" s="259"/>
      <c r="BH165" s="259"/>
      <c r="BI165" s="259"/>
      <c r="BJ165" s="269"/>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106</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5"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5"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5"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5"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22">
        <f>IF($BE$3="４週",SUM(W166:AX166),IF($BE$3="暦月",SUM(W166:BA166),""))</f>
        <v>0</v>
      </c>
      <c r="BC166" s="231"/>
      <c r="BD166" s="240">
        <f>IF($BE$3="４週",BB166/4,IF($BE$3="暦月",(BB166/($BE$8/7)),""))</f>
        <v>0</v>
      </c>
      <c r="BE166" s="231"/>
      <c r="BF166" s="253"/>
      <c r="BG166" s="260"/>
      <c r="BH166" s="260"/>
      <c r="BI166" s="260"/>
      <c r="BJ166" s="270"/>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39</v>
      </c>
      <c r="U167" s="134"/>
      <c r="V167" s="146"/>
      <c r="W167" s="158"/>
      <c r="X167" s="170"/>
      <c r="Y167" s="170"/>
      <c r="Z167" s="170"/>
      <c r="AA167" s="170"/>
      <c r="AB167" s="170"/>
      <c r="AC167" s="186"/>
      <c r="AD167" s="158"/>
      <c r="AE167" s="170"/>
      <c r="AF167" s="170"/>
      <c r="AG167" s="170"/>
      <c r="AH167" s="170"/>
      <c r="AI167" s="170"/>
      <c r="AJ167" s="186"/>
      <c r="AK167" s="158"/>
      <c r="AL167" s="170"/>
      <c r="AM167" s="170"/>
      <c r="AN167" s="170"/>
      <c r="AO167" s="170"/>
      <c r="AP167" s="170"/>
      <c r="AQ167" s="186"/>
      <c r="AR167" s="158"/>
      <c r="AS167" s="170"/>
      <c r="AT167" s="170"/>
      <c r="AU167" s="170"/>
      <c r="AV167" s="170"/>
      <c r="AW167" s="170"/>
      <c r="AX167" s="186"/>
      <c r="AY167" s="158"/>
      <c r="AZ167" s="170"/>
      <c r="BA167" s="213"/>
      <c r="BB167" s="221"/>
      <c r="BC167" s="230"/>
      <c r="BD167" s="239"/>
      <c r="BE167" s="247"/>
      <c r="BF167" s="252"/>
      <c r="BG167" s="259"/>
      <c r="BH167" s="259"/>
      <c r="BI167" s="259"/>
      <c r="BJ167" s="269"/>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106</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5"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5"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5"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5"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22">
        <f>IF($BE$3="４週",SUM(W168:AX168),IF($BE$3="暦月",SUM(W168:BA168),""))</f>
        <v>0</v>
      </c>
      <c r="BC168" s="231"/>
      <c r="BD168" s="240">
        <f>IF($BE$3="４週",BB168/4,IF($BE$3="暦月",(BB168/($BE$8/7)),""))</f>
        <v>0</v>
      </c>
      <c r="BE168" s="231"/>
      <c r="BF168" s="253"/>
      <c r="BG168" s="260"/>
      <c r="BH168" s="260"/>
      <c r="BI168" s="260"/>
      <c r="BJ168" s="270"/>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39</v>
      </c>
      <c r="U169" s="134"/>
      <c r="V169" s="146"/>
      <c r="W169" s="158"/>
      <c r="X169" s="170"/>
      <c r="Y169" s="170"/>
      <c r="Z169" s="170"/>
      <c r="AA169" s="170"/>
      <c r="AB169" s="170"/>
      <c r="AC169" s="186"/>
      <c r="AD169" s="158"/>
      <c r="AE169" s="170"/>
      <c r="AF169" s="170"/>
      <c r="AG169" s="170"/>
      <c r="AH169" s="170"/>
      <c r="AI169" s="170"/>
      <c r="AJ169" s="186"/>
      <c r="AK169" s="158"/>
      <c r="AL169" s="170"/>
      <c r="AM169" s="170"/>
      <c r="AN169" s="170"/>
      <c r="AO169" s="170"/>
      <c r="AP169" s="170"/>
      <c r="AQ169" s="186"/>
      <c r="AR169" s="158"/>
      <c r="AS169" s="170"/>
      <c r="AT169" s="170"/>
      <c r="AU169" s="170"/>
      <c r="AV169" s="170"/>
      <c r="AW169" s="170"/>
      <c r="AX169" s="186"/>
      <c r="AY169" s="158"/>
      <c r="AZ169" s="170"/>
      <c r="BA169" s="213"/>
      <c r="BB169" s="221"/>
      <c r="BC169" s="230"/>
      <c r="BD169" s="239"/>
      <c r="BE169" s="247"/>
      <c r="BF169" s="252"/>
      <c r="BG169" s="259"/>
      <c r="BH169" s="259"/>
      <c r="BI169" s="259"/>
      <c r="BJ169" s="269"/>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106</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5"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5"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5"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5"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22">
        <f>IF($BE$3="４週",SUM(W170:AX170),IF($BE$3="暦月",SUM(W170:BA170),""))</f>
        <v>0</v>
      </c>
      <c r="BC170" s="231"/>
      <c r="BD170" s="240">
        <f>IF($BE$3="４週",BB170/4,IF($BE$3="暦月",(BB170/($BE$8/7)),""))</f>
        <v>0</v>
      </c>
      <c r="BE170" s="231"/>
      <c r="BF170" s="253"/>
      <c r="BG170" s="260"/>
      <c r="BH170" s="260"/>
      <c r="BI170" s="260"/>
      <c r="BJ170" s="270"/>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39</v>
      </c>
      <c r="U171" s="134"/>
      <c r="V171" s="146"/>
      <c r="W171" s="158"/>
      <c r="X171" s="170"/>
      <c r="Y171" s="170"/>
      <c r="Z171" s="170"/>
      <c r="AA171" s="170"/>
      <c r="AB171" s="170"/>
      <c r="AC171" s="186"/>
      <c r="AD171" s="158"/>
      <c r="AE171" s="170"/>
      <c r="AF171" s="170"/>
      <c r="AG171" s="170"/>
      <c r="AH171" s="170"/>
      <c r="AI171" s="170"/>
      <c r="AJ171" s="186"/>
      <c r="AK171" s="158"/>
      <c r="AL171" s="170"/>
      <c r="AM171" s="170"/>
      <c r="AN171" s="170"/>
      <c r="AO171" s="170"/>
      <c r="AP171" s="170"/>
      <c r="AQ171" s="186"/>
      <c r="AR171" s="158"/>
      <c r="AS171" s="170"/>
      <c r="AT171" s="170"/>
      <c r="AU171" s="170"/>
      <c r="AV171" s="170"/>
      <c r="AW171" s="170"/>
      <c r="AX171" s="186"/>
      <c r="AY171" s="158"/>
      <c r="AZ171" s="170"/>
      <c r="BA171" s="213"/>
      <c r="BB171" s="221"/>
      <c r="BC171" s="230"/>
      <c r="BD171" s="239"/>
      <c r="BE171" s="247"/>
      <c r="BF171" s="252"/>
      <c r="BG171" s="259"/>
      <c r="BH171" s="259"/>
      <c r="BI171" s="259"/>
      <c r="BJ171" s="269"/>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106</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5"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5"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5"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5"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22">
        <f>IF($BE$3="４週",SUM(W172:AX172),IF($BE$3="暦月",SUM(W172:BA172),""))</f>
        <v>0</v>
      </c>
      <c r="BC172" s="231"/>
      <c r="BD172" s="240">
        <f>IF($BE$3="４週",BB172/4,IF($BE$3="暦月",(BB172/($BE$8/7)),""))</f>
        <v>0</v>
      </c>
      <c r="BE172" s="231"/>
      <c r="BF172" s="253"/>
      <c r="BG172" s="260"/>
      <c r="BH172" s="260"/>
      <c r="BI172" s="260"/>
      <c r="BJ172" s="270"/>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39</v>
      </c>
      <c r="U173" s="134"/>
      <c r="V173" s="146"/>
      <c r="W173" s="158"/>
      <c r="X173" s="170"/>
      <c r="Y173" s="170"/>
      <c r="Z173" s="170"/>
      <c r="AA173" s="170"/>
      <c r="AB173" s="170"/>
      <c r="AC173" s="186"/>
      <c r="AD173" s="158"/>
      <c r="AE173" s="170"/>
      <c r="AF173" s="170"/>
      <c r="AG173" s="170"/>
      <c r="AH173" s="170"/>
      <c r="AI173" s="170"/>
      <c r="AJ173" s="186"/>
      <c r="AK173" s="158"/>
      <c r="AL173" s="170"/>
      <c r="AM173" s="170"/>
      <c r="AN173" s="170"/>
      <c r="AO173" s="170"/>
      <c r="AP173" s="170"/>
      <c r="AQ173" s="186"/>
      <c r="AR173" s="158"/>
      <c r="AS173" s="170"/>
      <c r="AT173" s="170"/>
      <c r="AU173" s="170"/>
      <c r="AV173" s="170"/>
      <c r="AW173" s="170"/>
      <c r="AX173" s="186"/>
      <c r="AY173" s="158"/>
      <c r="AZ173" s="170"/>
      <c r="BA173" s="213"/>
      <c r="BB173" s="221"/>
      <c r="BC173" s="230"/>
      <c r="BD173" s="239"/>
      <c r="BE173" s="247"/>
      <c r="BF173" s="252"/>
      <c r="BG173" s="259"/>
      <c r="BH173" s="259"/>
      <c r="BI173" s="259"/>
      <c r="BJ173" s="269"/>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106</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5"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5"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5"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5"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22">
        <f>IF($BE$3="４週",SUM(W174:AX174),IF($BE$3="暦月",SUM(W174:BA174),""))</f>
        <v>0</v>
      </c>
      <c r="BC174" s="231"/>
      <c r="BD174" s="240">
        <f>IF($BE$3="４週",BB174/4,IF($BE$3="暦月",(BB174/($BE$8/7)),""))</f>
        <v>0</v>
      </c>
      <c r="BE174" s="231"/>
      <c r="BF174" s="253"/>
      <c r="BG174" s="260"/>
      <c r="BH174" s="260"/>
      <c r="BI174" s="260"/>
      <c r="BJ174" s="270"/>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39</v>
      </c>
      <c r="U175" s="134"/>
      <c r="V175" s="146"/>
      <c r="W175" s="158"/>
      <c r="X175" s="170"/>
      <c r="Y175" s="170"/>
      <c r="Z175" s="170"/>
      <c r="AA175" s="170"/>
      <c r="AB175" s="170"/>
      <c r="AC175" s="186"/>
      <c r="AD175" s="158"/>
      <c r="AE175" s="170"/>
      <c r="AF175" s="170"/>
      <c r="AG175" s="170"/>
      <c r="AH175" s="170"/>
      <c r="AI175" s="170"/>
      <c r="AJ175" s="186"/>
      <c r="AK175" s="158"/>
      <c r="AL175" s="170"/>
      <c r="AM175" s="170"/>
      <c r="AN175" s="170"/>
      <c r="AO175" s="170"/>
      <c r="AP175" s="170"/>
      <c r="AQ175" s="186"/>
      <c r="AR175" s="158"/>
      <c r="AS175" s="170"/>
      <c r="AT175" s="170"/>
      <c r="AU175" s="170"/>
      <c r="AV175" s="170"/>
      <c r="AW175" s="170"/>
      <c r="AX175" s="186"/>
      <c r="AY175" s="158"/>
      <c r="AZ175" s="170"/>
      <c r="BA175" s="213"/>
      <c r="BB175" s="221"/>
      <c r="BC175" s="230"/>
      <c r="BD175" s="239"/>
      <c r="BE175" s="247"/>
      <c r="BF175" s="252"/>
      <c r="BG175" s="259"/>
      <c r="BH175" s="259"/>
      <c r="BI175" s="259"/>
      <c r="BJ175" s="269"/>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106</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5"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5"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5"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5"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22">
        <f>IF($BE$3="４週",SUM(W176:AX176),IF($BE$3="暦月",SUM(W176:BA176),""))</f>
        <v>0</v>
      </c>
      <c r="BC176" s="231"/>
      <c r="BD176" s="240">
        <f>IF($BE$3="４週",BB176/4,IF($BE$3="暦月",(BB176/($BE$8/7)),""))</f>
        <v>0</v>
      </c>
      <c r="BE176" s="231"/>
      <c r="BF176" s="253"/>
      <c r="BG176" s="260"/>
      <c r="BH176" s="260"/>
      <c r="BI176" s="260"/>
      <c r="BJ176" s="270"/>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39</v>
      </c>
      <c r="U177" s="134"/>
      <c r="V177" s="146"/>
      <c r="W177" s="158"/>
      <c r="X177" s="170"/>
      <c r="Y177" s="170"/>
      <c r="Z177" s="170"/>
      <c r="AA177" s="170"/>
      <c r="AB177" s="170"/>
      <c r="AC177" s="186"/>
      <c r="AD177" s="158"/>
      <c r="AE177" s="170"/>
      <c r="AF177" s="170"/>
      <c r="AG177" s="170"/>
      <c r="AH177" s="170"/>
      <c r="AI177" s="170"/>
      <c r="AJ177" s="186"/>
      <c r="AK177" s="158"/>
      <c r="AL177" s="170"/>
      <c r="AM177" s="170"/>
      <c r="AN177" s="170"/>
      <c r="AO177" s="170"/>
      <c r="AP177" s="170"/>
      <c r="AQ177" s="186"/>
      <c r="AR177" s="158"/>
      <c r="AS177" s="170"/>
      <c r="AT177" s="170"/>
      <c r="AU177" s="170"/>
      <c r="AV177" s="170"/>
      <c r="AW177" s="170"/>
      <c r="AX177" s="186"/>
      <c r="AY177" s="158"/>
      <c r="AZ177" s="170"/>
      <c r="BA177" s="213"/>
      <c r="BB177" s="221"/>
      <c r="BC177" s="230"/>
      <c r="BD177" s="239"/>
      <c r="BE177" s="247"/>
      <c r="BF177" s="252"/>
      <c r="BG177" s="259"/>
      <c r="BH177" s="259"/>
      <c r="BI177" s="259"/>
      <c r="BJ177" s="269"/>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106</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5"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5"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5"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5"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22">
        <f>IF($BE$3="４週",SUM(W178:AX178),IF($BE$3="暦月",SUM(W178:BA178),""))</f>
        <v>0</v>
      </c>
      <c r="BC178" s="231"/>
      <c r="BD178" s="240">
        <f>IF($BE$3="４週",BB178/4,IF($BE$3="暦月",(BB178/($BE$8/7)),""))</f>
        <v>0</v>
      </c>
      <c r="BE178" s="231"/>
      <c r="BF178" s="253"/>
      <c r="BG178" s="260"/>
      <c r="BH178" s="260"/>
      <c r="BI178" s="260"/>
      <c r="BJ178" s="270"/>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39</v>
      </c>
      <c r="U179" s="134"/>
      <c r="V179" s="146"/>
      <c r="W179" s="158"/>
      <c r="X179" s="170"/>
      <c r="Y179" s="170"/>
      <c r="Z179" s="170"/>
      <c r="AA179" s="170"/>
      <c r="AB179" s="170"/>
      <c r="AC179" s="186"/>
      <c r="AD179" s="158"/>
      <c r="AE179" s="170"/>
      <c r="AF179" s="170"/>
      <c r="AG179" s="170"/>
      <c r="AH179" s="170"/>
      <c r="AI179" s="170"/>
      <c r="AJ179" s="186"/>
      <c r="AK179" s="158"/>
      <c r="AL179" s="170"/>
      <c r="AM179" s="170"/>
      <c r="AN179" s="170"/>
      <c r="AO179" s="170"/>
      <c r="AP179" s="170"/>
      <c r="AQ179" s="186"/>
      <c r="AR179" s="158"/>
      <c r="AS179" s="170"/>
      <c r="AT179" s="170"/>
      <c r="AU179" s="170"/>
      <c r="AV179" s="170"/>
      <c r="AW179" s="170"/>
      <c r="AX179" s="186"/>
      <c r="AY179" s="158"/>
      <c r="AZ179" s="170"/>
      <c r="BA179" s="213"/>
      <c r="BB179" s="221"/>
      <c r="BC179" s="230"/>
      <c r="BD179" s="239"/>
      <c r="BE179" s="247"/>
      <c r="BF179" s="252"/>
      <c r="BG179" s="259"/>
      <c r="BH179" s="259"/>
      <c r="BI179" s="259"/>
      <c r="BJ179" s="269"/>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106</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5"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5"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5"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5"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22">
        <f>IF($BE$3="４週",SUM(W180:AX180),IF($BE$3="暦月",SUM(W180:BA180),""))</f>
        <v>0</v>
      </c>
      <c r="BC180" s="231"/>
      <c r="BD180" s="240">
        <f>IF($BE$3="４週",BB180/4,IF($BE$3="暦月",(BB180/($BE$8/7)),""))</f>
        <v>0</v>
      </c>
      <c r="BE180" s="231"/>
      <c r="BF180" s="253"/>
      <c r="BG180" s="260"/>
      <c r="BH180" s="260"/>
      <c r="BI180" s="260"/>
      <c r="BJ180" s="270"/>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39</v>
      </c>
      <c r="U181" s="134"/>
      <c r="V181" s="146"/>
      <c r="W181" s="158"/>
      <c r="X181" s="170"/>
      <c r="Y181" s="170"/>
      <c r="Z181" s="170"/>
      <c r="AA181" s="170"/>
      <c r="AB181" s="170"/>
      <c r="AC181" s="186"/>
      <c r="AD181" s="158"/>
      <c r="AE181" s="170"/>
      <c r="AF181" s="170"/>
      <c r="AG181" s="170"/>
      <c r="AH181" s="170"/>
      <c r="AI181" s="170"/>
      <c r="AJ181" s="186"/>
      <c r="AK181" s="158"/>
      <c r="AL181" s="170"/>
      <c r="AM181" s="170"/>
      <c r="AN181" s="170"/>
      <c r="AO181" s="170"/>
      <c r="AP181" s="170"/>
      <c r="AQ181" s="186"/>
      <c r="AR181" s="158"/>
      <c r="AS181" s="170"/>
      <c r="AT181" s="170"/>
      <c r="AU181" s="170"/>
      <c r="AV181" s="170"/>
      <c r="AW181" s="170"/>
      <c r="AX181" s="186"/>
      <c r="AY181" s="158"/>
      <c r="AZ181" s="170"/>
      <c r="BA181" s="213"/>
      <c r="BB181" s="221"/>
      <c r="BC181" s="230"/>
      <c r="BD181" s="239"/>
      <c r="BE181" s="247"/>
      <c r="BF181" s="252"/>
      <c r="BG181" s="259"/>
      <c r="BH181" s="259"/>
      <c r="BI181" s="259"/>
      <c r="BJ181" s="269"/>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106</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5"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5"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5"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5"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22">
        <f>IF($BE$3="４週",SUM(W182:AX182),IF($BE$3="暦月",SUM(W182:BA182),""))</f>
        <v>0</v>
      </c>
      <c r="BC182" s="231"/>
      <c r="BD182" s="240">
        <f>IF($BE$3="４週",BB182/4,IF($BE$3="暦月",(BB182/($BE$8/7)),""))</f>
        <v>0</v>
      </c>
      <c r="BE182" s="231"/>
      <c r="BF182" s="253"/>
      <c r="BG182" s="260"/>
      <c r="BH182" s="260"/>
      <c r="BI182" s="260"/>
      <c r="BJ182" s="270"/>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39</v>
      </c>
      <c r="U183" s="134"/>
      <c r="V183" s="146"/>
      <c r="W183" s="158"/>
      <c r="X183" s="170"/>
      <c r="Y183" s="170"/>
      <c r="Z183" s="170"/>
      <c r="AA183" s="170"/>
      <c r="AB183" s="170"/>
      <c r="AC183" s="186"/>
      <c r="AD183" s="158"/>
      <c r="AE183" s="170"/>
      <c r="AF183" s="170"/>
      <c r="AG183" s="170"/>
      <c r="AH183" s="170"/>
      <c r="AI183" s="170"/>
      <c r="AJ183" s="186"/>
      <c r="AK183" s="158"/>
      <c r="AL183" s="170"/>
      <c r="AM183" s="170"/>
      <c r="AN183" s="170"/>
      <c r="AO183" s="170"/>
      <c r="AP183" s="170"/>
      <c r="AQ183" s="186"/>
      <c r="AR183" s="158"/>
      <c r="AS183" s="170"/>
      <c r="AT183" s="170"/>
      <c r="AU183" s="170"/>
      <c r="AV183" s="170"/>
      <c r="AW183" s="170"/>
      <c r="AX183" s="186"/>
      <c r="AY183" s="158"/>
      <c r="AZ183" s="170"/>
      <c r="BA183" s="213"/>
      <c r="BB183" s="221"/>
      <c r="BC183" s="230"/>
      <c r="BD183" s="239"/>
      <c r="BE183" s="247"/>
      <c r="BF183" s="252"/>
      <c r="BG183" s="259"/>
      <c r="BH183" s="259"/>
      <c r="BI183" s="259"/>
      <c r="BJ183" s="269"/>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106</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5"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5"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5"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5"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22">
        <f>IF($BE$3="４週",SUM(W184:AX184),IF($BE$3="暦月",SUM(W184:BA184),""))</f>
        <v>0</v>
      </c>
      <c r="BC184" s="231"/>
      <c r="BD184" s="240">
        <f>IF($BE$3="４週",BB184/4,IF($BE$3="暦月",(BB184/($BE$8/7)),""))</f>
        <v>0</v>
      </c>
      <c r="BE184" s="231"/>
      <c r="BF184" s="253"/>
      <c r="BG184" s="260"/>
      <c r="BH184" s="260"/>
      <c r="BI184" s="260"/>
      <c r="BJ184" s="270"/>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39</v>
      </c>
      <c r="U185" s="134"/>
      <c r="V185" s="146"/>
      <c r="W185" s="158"/>
      <c r="X185" s="170"/>
      <c r="Y185" s="170"/>
      <c r="Z185" s="170"/>
      <c r="AA185" s="170"/>
      <c r="AB185" s="170"/>
      <c r="AC185" s="186"/>
      <c r="AD185" s="158"/>
      <c r="AE185" s="170"/>
      <c r="AF185" s="170"/>
      <c r="AG185" s="170"/>
      <c r="AH185" s="170"/>
      <c r="AI185" s="170"/>
      <c r="AJ185" s="186"/>
      <c r="AK185" s="158"/>
      <c r="AL185" s="170"/>
      <c r="AM185" s="170"/>
      <c r="AN185" s="170"/>
      <c r="AO185" s="170"/>
      <c r="AP185" s="170"/>
      <c r="AQ185" s="186"/>
      <c r="AR185" s="158"/>
      <c r="AS185" s="170"/>
      <c r="AT185" s="170"/>
      <c r="AU185" s="170"/>
      <c r="AV185" s="170"/>
      <c r="AW185" s="170"/>
      <c r="AX185" s="186"/>
      <c r="AY185" s="158"/>
      <c r="AZ185" s="170"/>
      <c r="BA185" s="213"/>
      <c r="BB185" s="221"/>
      <c r="BC185" s="230"/>
      <c r="BD185" s="239"/>
      <c r="BE185" s="247"/>
      <c r="BF185" s="252"/>
      <c r="BG185" s="259"/>
      <c r="BH185" s="259"/>
      <c r="BI185" s="259"/>
      <c r="BJ185" s="269"/>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106</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5"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5"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5"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5"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22">
        <f>IF($BE$3="４週",SUM(W186:AX186),IF($BE$3="暦月",SUM(W186:BA186),""))</f>
        <v>0</v>
      </c>
      <c r="BC186" s="231"/>
      <c r="BD186" s="240">
        <f>IF($BE$3="４週",BB186/4,IF($BE$3="暦月",(BB186/($BE$8/7)),""))</f>
        <v>0</v>
      </c>
      <c r="BE186" s="231"/>
      <c r="BF186" s="253"/>
      <c r="BG186" s="260"/>
      <c r="BH186" s="260"/>
      <c r="BI186" s="260"/>
      <c r="BJ186" s="270"/>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39</v>
      </c>
      <c r="U187" s="134"/>
      <c r="V187" s="146"/>
      <c r="W187" s="158"/>
      <c r="X187" s="170"/>
      <c r="Y187" s="170"/>
      <c r="Z187" s="170"/>
      <c r="AA187" s="170"/>
      <c r="AB187" s="170"/>
      <c r="AC187" s="186"/>
      <c r="AD187" s="158"/>
      <c r="AE187" s="170"/>
      <c r="AF187" s="170"/>
      <c r="AG187" s="170"/>
      <c r="AH187" s="170"/>
      <c r="AI187" s="170"/>
      <c r="AJ187" s="186"/>
      <c r="AK187" s="158"/>
      <c r="AL187" s="170"/>
      <c r="AM187" s="170"/>
      <c r="AN187" s="170"/>
      <c r="AO187" s="170"/>
      <c r="AP187" s="170"/>
      <c r="AQ187" s="186"/>
      <c r="AR187" s="158"/>
      <c r="AS187" s="170"/>
      <c r="AT187" s="170"/>
      <c r="AU187" s="170"/>
      <c r="AV187" s="170"/>
      <c r="AW187" s="170"/>
      <c r="AX187" s="186"/>
      <c r="AY187" s="158"/>
      <c r="AZ187" s="170"/>
      <c r="BA187" s="213"/>
      <c r="BB187" s="221"/>
      <c r="BC187" s="230"/>
      <c r="BD187" s="239"/>
      <c r="BE187" s="247"/>
      <c r="BF187" s="252"/>
      <c r="BG187" s="259"/>
      <c r="BH187" s="259"/>
      <c r="BI187" s="259"/>
      <c r="BJ187" s="269"/>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106</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5"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5"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5"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5"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22">
        <f>IF($BE$3="４週",SUM(W188:AX188),IF($BE$3="暦月",SUM(W188:BA188),""))</f>
        <v>0</v>
      </c>
      <c r="BC188" s="231"/>
      <c r="BD188" s="240">
        <f>IF($BE$3="４週",BB188/4,IF($BE$3="暦月",(BB188/($BE$8/7)),""))</f>
        <v>0</v>
      </c>
      <c r="BE188" s="231"/>
      <c r="BF188" s="253"/>
      <c r="BG188" s="260"/>
      <c r="BH188" s="260"/>
      <c r="BI188" s="260"/>
      <c r="BJ188" s="270"/>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39</v>
      </c>
      <c r="U189" s="134"/>
      <c r="V189" s="146"/>
      <c r="W189" s="158"/>
      <c r="X189" s="170"/>
      <c r="Y189" s="170"/>
      <c r="Z189" s="170"/>
      <c r="AA189" s="170"/>
      <c r="AB189" s="170"/>
      <c r="AC189" s="186"/>
      <c r="AD189" s="158"/>
      <c r="AE189" s="170"/>
      <c r="AF189" s="170"/>
      <c r="AG189" s="170"/>
      <c r="AH189" s="170"/>
      <c r="AI189" s="170"/>
      <c r="AJ189" s="186"/>
      <c r="AK189" s="158"/>
      <c r="AL189" s="170"/>
      <c r="AM189" s="170"/>
      <c r="AN189" s="170"/>
      <c r="AO189" s="170"/>
      <c r="AP189" s="170"/>
      <c r="AQ189" s="186"/>
      <c r="AR189" s="158"/>
      <c r="AS189" s="170"/>
      <c r="AT189" s="170"/>
      <c r="AU189" s="170"/>
      <c r="AV189" s="170"/>
      <c r="AW189" s="170"/>
      <c r="AX189" s="186"/>
      <c r="AY189" s="158"/>
      <c r="AZ189" s="170"/>
      <c r="BA189" s="213"/>
      <c r="BB189" s="221"/>
      <c r="BC189" s="230"/>
      <c r="BD189" s="239"/>
      <c r="BE189" s="247"/>
      <c r="BF189" s="252"/>
      <c r="BG189" s="259"/>
      <c r="BH189" s="259"/>
      <c r="BI189" s="259"/>
      <c r="BJ189" s="269"/>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106</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5"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5"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5"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5"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22">
        <f>IF($BE$3="４週",SUM(W190:AX190),IF($BE$3="暦月",SUM(W190:BA190),""))</f>
        <v>0</v>
      </c>
      <c r="BC190" s="231"/>
      <c r="BD190" s="240">
        <f>IF($BE$3="４週",BB190/4,IF($BE$3="暦月",(BB190/($BE$8/7)),""))</f>
        <v>0</v>
      </c>
      <c r="BE190" s="231"/>
      <c r="BF190" s="253"/>
      <c r="BG190" s="260"/>
      <c r="BH190" s="260"/>
      <c r="BI190" s="260"/>
      <c r="BJ190" s="270"/>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39</v>
      </c>
      <c r="U191" s="134"/>
      <c r="V191" s="146"/>
      <c r="W191" s="158"/>
      <c r="X191" s="170"/>
      <c r="Y191" s="170"/>
      <c r="Z191" s="170"/>
      <c r="AA191" s="170"/>
      <c r="AB191" s="170"/>
      <c r="AC191" s="186"/>
      <c r="AD191" s="158"/>
      <c r="AE191" s="170"/>
      <c r="AF191" s="170"/>
      <c r="AG191" s="170"/>
      <c r="AH191" s="170"/>
      <c r="AI191" s="170"/>
      <c r="AJ191" s="186"/>
      <c r="AK191" s="158"/>
      <c r="AL191" s="170"/>
      <c r="AM191" s="170"/>
      <c r="AN191" s="170"/>
      <c r="AO191" s="170"/>
      <c r="AP191" s="170"/>
      <c r="AQ191" s="186"/>
      <c r="AR191" s="158"/>
      <c r="AS191" s="170"/>
      <c r="AT191" s="170"/>
      <c r="AU191" s="170"/>
      <c r="AV191" s="170"/>
      <c r="AW191" s="170"/>
      <c r="AX191" s="186"/>
      <c r="AY191" s="158"/>
      <c r="AZ191" s="170"/>
      <c r="BA191" s="213"/>
      <c r="BB191" s="221"/>
      <c r="BC191" s="230"/>
      <c r="BD191" s="239"/>
      <c r="BE191" s="247"/>
      <c r="BF191" s="252"/>
      <c r="BG191" s="259"/>
      <c r="BH191" s="259"/>
      <c r="BI191" s="259"/>
      <c r="BJ191" s="269"/>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106</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5"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5"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5"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5"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22">
        <f>IF($BE$3="４週",SUM(W192:AX192),IF($BE$3="暦月",SUM(W192:BA192),""))</f>
        <v>0</v>
      </c>
      <c r="BC192" s="231"/>
      <c r="BD192" s="240">
        <f>IF($BE$3="４週",BB192/4,IF($BE$3="暦月",(BB192/($BE$8/7)),""))</f>
        <v>0</v>
      </c>
      <c r="BE192" s="231"/>
      <c r="BF192" s="253"/>
      <c r="BG192" s="260"/>
      <c r="BH192" s="260"/>
      <c r="BI192" s="260"/>
      <c r="BJ192" s="270"/>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39</v>
      </c>
      <c r="U193" s="134"/>
      <c r="V193" s="146"/>
      <c r="W193" s="158"/>
      <c r="X193" s="170"/>
      <c r="Y193" s="170"/>
      <c r="Z193" s="170"/>
      <c r="AA193" s="170"/>
      <c r="AB193" s="170"/>
      <c r="AC193" s="186"/>
      <c r="AD193" s="158"/>
      <c r="AE193" s="170"/>
      <c r="AF193" s="170"/>
      <c r="AG193" s="170"/>
      <c r="AH193" s="170"/>
      <c r="AI193" s="170"/>
      <c r="AJ193" s="186"/>
      <c r="AK193" s="158"/>
      <c r="AL193" s="170"/>
      <c r="AM193" s="170"/>
      <c r="AN193" s="170"/>
      <c r="AO193" s="170"/>
      <c r="AP193" s="170"/>
      <c r="AQ193" s="186"/>
      <c r="AR193" s="158"/>
      <c r="AS193" s="170"/>
      <c r="AT193" s="170"/>
      <c r="AU193" s="170"/>
      <c r="AV193" s="170"/>
      <c r="AW193" s="170"/>
      <c r="AX193" s="186"/>
      <c r="AY193" s="158"/>
      <c r="AZ193" s="170"/>
      <c r="BA193" s="213"/>
      <c r="BB193" s="221"/>
      <c r="BC193" s="230"/>
      <c r="BD193" s="239"/>
      <c r="BE193" s="247"/>
      <c r="BF193" s="252"/>
      <c r="BG193" s="259"/>
      <c r="BH193" s="259"/>
      <c r="BI193" s="259"/>
      <c r="BJ193" s="269"/>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106</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5"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5"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5"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5"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22">
        <f>IF($BE$3="４週",SUM(W194:AX194),IF($BE$3="暦月",SUM(W194:BA194),""))</f>
        <v>0</v>
      </c>
      <c r="BC194" s="231"/>
      <c r="BD194" s="240">
        <f>IF($BE$3="４週",BB194/4,IF($BE$3="暦月",(BB194/($BE$8/7)),""))</f>
        <v>0</v>
      </c>
      <c r="BE194" s="231"/>
      <c r="BF194" s="253"/>
      <c r="BG194" s="260"/>
      <c r="BH194" s="260"/>
      <c r="BI194" s="260"/>
      <c r="BJ194" s="270"/>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39</v>
      </c>
      <c r="U195" s="134"/>
      <c r="V195" s="146"/>
      <c r="W195" s="158"/>
      <c r="X195" s="170"/>
      <c r="Y195" s="170"/>
      <c r="Z195" s="170"/>
      <c r="AA195" s="170"/>
      <c r="AB195" s="170"/>
      <c r="AC195" s="186"/>
      <c r="AD195" s="158"/>
      <c r="AE195" s="170"/>
      <c r="AF195" s="170"/>
      <c r="AG195" s="170"/>
      <c r="AH195" s="170"/>
      <c r="AI195" s="170"/>
      <c r="AJ195" s="186"/>
      <c r="AK195" s="158"/>
      <c r="AL195" s="170"/>
      <c r="AM195" s="170"/>
      <c r="AN195" s="170"/>
      <c r="AO195" s="170"/>
      <c r="AP195" s="170"/>
      <c r="AQ195" s="186"/>
      <c r="AR195" s="158"/>
      <c r="AS195" s="170"/>
      <c r="AT195" s="170"/>
      <c r="AU195" s="170"/>
      <c r="AV195" s="170"/>
      <c r="AW195" s="170"/>
      <c r="AX195" s="186"/>
      <c r="AY195" s="158"/>
      <c r="AZ195" s="170"/>
      <c r="BA195" s="213"/>
      <c r="BB195" s="221"/>
      <c r="BC195" s="230"/>
      <c r="BD195" s="239"/>
      <c r="BE195" s="247"/>
      <c r="BF195" s="252"/>
      <c r="BG195" s="259"/>
      <c r="BH195" s="259"/>
      <c r="BI195" s="259"/>
      <c r="BJ195" s="269"/>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106</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5"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5"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5"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5"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22">
        <f>IF($BE$3="４週",SUM(W196:AX196),IF($BE$3="暦月",SUM(W196:BA196),""))</f>
        <v>0</v>
      </c>
      <c r="BC196" s="231"/>
      <c r="BD196" s="240">
        <f>IF($BE$3="４週",BB196/4,IF($BE$3="暦月",(BB196/($BE$8/7)),""))</f>
        <v>0</v>
      </c>
      <c r="BE196" s="231"/>
      <c r="BF196" s="253"/>
      <c r="BG196" s="260"/>
      <c r="BH196" s="260"/>
      <c r="BI196" s="260"/>
      <c r="BJ196" s="270"/>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39</v>
      </c>
      <c r="U197" s="134"/>
      <c r="V197" s="146"/>
      <c r="W197" s="158"/>
      <c r="X197" s="170"/>
      <c r="Y197" s="170"/>
      <c r="Z197" s="170"/>
      <c r="AA197" s="170"/>
      <c r="AB197" s="170"/>
      <c r="AC197" s="186"/>
      <c r="AD197" s="158"/>
      <c r="AE197" s="170"/>
      <c r="AF197" s="170"/>
      <c r="AG197" s="170"/>
      <c r="AH197" s="170"/>
      <c r="AI197" s="170"/>
      <c r="AJ197" s="186"/>
      <c r="AK197" s="158"/>
      <c r="AL197" s="170"/>
      <c r="AM197" s="170"/>
      <c r="AN197" s="170"/>
      <c r="AO197" s="170"/>
      <c r="AP197" s="170"/>
      <c r="AQ197" s="186"/>
      <c r="AR197" s="158"/>
      <c r="AS197" s="170"/>
      <c r="AT197" s="170"/>
      <c r="AU197" s="170"/>
      <c r="AV197" s="170"/>
      <c r="AW197" s="170"/>
      <c r="AX197" s="186"/>
      <c r="AY197" s="158"/>
      <c r="AZ197" s="170"/>
      <c r="BA197" s="213"/>
      <c r="BB197" s="221"/>
      <c r="BC197" s="230"/>
      <c r="BD197" s="239"/>
      <c r="BE197" s="247"/>
      <c r="BF197" s="252"/>
      <c r="BG197" s="259"/>
      <c r="BH197" s="259"/>
      <c r="BI197" s="259"/>
      <c r="BJ197" s="269"/>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106</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5"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5"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5"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5"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22">
        <f>IF($BE$3="４週",SUM(W198:AX198),IF($BE$3="暦月",SUM(W198:BA198),""))</f>
        <v>0</v>
      </c>
      <c r="BC198" s="231"/>
      <c r="BD198" s="240">
        <f>IF($BE$3="４週",BB198/4,IF($BE$3="暦月",(BB198/($BE$8/7)),""))</f>
        <v>0</v>
      </c>
      <c r="BE198" s="231"/>
      <c r="BF198" s="253"/>
      <c r="BG198" s="260"/>
      <c r="BH198" s="260"/>
      <c r="BI198" s="260"/>
      <c r="BJ198" s="270"/>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39</v>
      </c>
      <c r="U199" s="134"/>
      <c r="V199" s="146"/>
      <c r="W199" s="158"/>
      <c r="X199" s="170"/>
      <c r="Y199" s="170"/>
      <c r="Z199" s="170"/>
      <c r="AA199" s="170"/>
      <c r="AB199" s="170"/>
      <c r="AC199" s="186"/>
      <c r="AD199" s="158"/>
      <c r="AE199" s="170"/>
      <c r="AF199" s="170"/>
      <c r="AG199" s="170"/>
      <c r="AH199" s="170"/>
      <c r="AI199" s="170"/>
      <c r="AJ199" s="186"/>
      <c r="AK199" s="158"/>
      <c r="AL199" s="170"/>
      <c r="AM199" s="170"/>
      <c r="AN199" s="170"/>
      <c r="AO199" s="170"/>
      <c r="AP199" s="170"/>
      <c r="AQ199" s="186"/>
      <c r="AR199" s="158"/>
      <c r="AS199" s="170"/>
      <c r="AT199" s="170"/>
      <c r="AU199" s="170"/>
      <c r="AV199" s="170"/>
      <c r="AW199" s="170"/>
      <c r="AX199" s="186"/>
      <c r="AY199" s="158"/>
      <c r="AZ199" s="170"/>
      <c r="BA199" s="213"/>
      <c r="BB199" s="221"/>
      <c r="BC199" s="230"/>
      <c r="BD199" s="239"/>
      <c r="BE199" s="247"/>
      <c r="BF199" s="252"/>
      <c r="BG199" s="259"/>
      <c r="BH199" s="259"/>
      <c r="BI199" s="259"/>
      <c r="BJ199" s="269"/>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106</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5"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5"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5"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5"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22">
        <f>IF($BE$3="４週",SUM(W200:AX200),IF($BE$3="暦月",SUM(W200:BA200),""))</f>
        <v>0</v>
      </c>
      <c r="BC200" s="231"/>
      <c r="BD200" s="240">
        <f>IF($BE$3="４週",BB200/4,IF($BE$3="暦月",(BB200/($BE$8/7)),""))</f>
        <v>0</v>
      </c>
      <c r="BE200" s="231"/>
      <c r="BF200" s="253"/>
      <c r="BG200" s="260"/>
      <c r="BH200" s="260"/>
      <c r="BI200" s="260"/>
      <c r="BJ200" s="270"/>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39</v>
      </c>
      <c r="U201" s="134"/>
      <c r="V201" s="146"/>
      <c r="W201" s="158"/>
      <c r="X201" s="170"/>
      <c r="Y201" s="170"/>
      <c r="Z201" s="170"/>
      <c r="AA201" s="170"/>
      <c r="AB201" s="170"/>
      <c r="AC201" s="186"/>
      <c r="AD201" s="158"/>
      <c r="AE201" s="170"/>
      <c r="AF201" s="170"/>
      <c r="AG201" s="170"/>
      <c r="AH201" s="170"/>
      <c r="AI201" s="170"/>
      <c r="AJ201" s="186"/>
      <c r="AK201" s="158"/>
      <c r="AL201" s="170"/>
      <c r="AM201" s="170"/>
      <c r="AN201" s="170"/>
      <c r="AO201" s="170"/>
      <c r="AP201" s="170"/>
      <c r="AQ201" s="186"/>
      <c r="AR201" s="158"/>
      <c r="AS201" s="170"/>
      <c r="AT201" s="170"/>
      <c r="AU201" s="170"/>
      <c r="AV201" s="170"/>
      <c r="AW201" s="170"/>
      <c r="AX201" s="186"/>
      <c r="AY201" s="158"/>
      <c r="AZ201" s="170"/>
      <c r="BA201" s="213"/>
      <c r="BB201" s="221"/>
      <c r="BC201" s="230"/>
      <c r="BD201" s="239"/>
      <c r="BE201" s="247"/>
      <c r="BF201" s="252"/>
      <c r="BG201" s="259"/>
      <c r="BH201" s="259"/>
      <c r="BI201" s="259"/>
      <c r="BJ201" s="269"/>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106</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5"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5"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5"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5"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22">
        <f>IF($BE$3="４週",SUM(W202:AX202),IF($BE$3="暦月",SUM(W202:BA202),""))</f>
        <v>0</v>
      </c>
      <c r="BC202" s="231"/>
      <c r="BD202" s="240">
        <f>IF($BE$3="４週",BB202/4,IF($BE$3="暦月",(BB202/($BE$8/7)),""))</f>
        <v>0</v>
      </c>
      <c r="BE202" s="231"/>
      <c r="BF202" s="253"/>
      <c r="BG202" s="260"/>
      <c r="BH202" s="260"/>
      <c r="BI202" s="260"/>
      <c r="BJ202" s="270"/>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39</v>
      </c>
      <c r="U203" s="134"/>
      <c r="V203" s="146"/>
      <c r="W203" s="158"/>
      <c r="X203" s="170"/>
      <c r="Y203" s="170"/>
      <c r="Z203" s="170"/>
      <c r="AA203" s="170"/>
      <c r="AB203" s="170"/>
      <c r="AC203" s="186"/>
      <c r="AD203" s="158"/>
      <c r="AE203" s="170"/>
      <c r="AF203" s="170"/>
      <c r="AG203" s="170"/>
      <c r="AH203" s="170"/>
      <c r="AI203" s="170"/>
      <c r="AJ203" s="186"/>
      <c r="AK203" s="158"/>
      <c r="AL203" s="170"/>
      <c r="AM203" s="170"/>
      <c r="AN203" s="170"/>
      <c r="AO203" s="170"/>
      <c r="AP203" s="170"/>
      <c r="AQ203" s="186"/>
      <c r="AR203" s="158"/>
      <c r="AS203" s="170"/>
      <c r="AT203" s="170"/>
      <c r="AU203" s="170"/>
      <c r="AV203" s="170"/>
      <c r="AW203" s="170"/>
      <c r="AX203" s="186"/>
      <c r="AY203" s="158"/>
      <c r="AZ203" s="170"/>
      <c r="BA203" s="213"/>
      <c r="BB203" s="221"/>
      <c r="BC203" s="230"/>
      <c r="BD203" s="239"/>
      <c r="BE203" s="247"/>
      <c r="BF203" s="252"/>
      <c r="BG203" s="259"/>
      <c r="BH203" s="259"/>
      <c r="BI203" s="259"/>
      <c r="BJ203" s="269"/>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106</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5"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5"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5"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5"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22">
        <f>IF($BE$3="４週",SUM(W204:AX204),IF($BE$3="暦月",SUM(W204:BA204),""))</f>
        <v>0</v>
      </c>
      <c r="BC204" s="231"/>
      <c r="BD204" s="240">
        <f>IF($BE$3="４週",BB204/4,IF($BE$3="暦月",(BB204/($BE$8/7)),""))</f>
        <v>0</v>
      </c>
      <c r="BE204" s="231"/>
      <c r="BF204" s="253"/>
      <c r="BG204" s="260"/>
      <c r="BH204" s="260"/>
      <c r="BI204" s="260"/>
      <c r="BJ204" s="270"/>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39</v>
      </c>
      <c r="U205" s="134"/>
      <c r="V205" s="146"/>
      <c r="W205" s="158"/>
      <c r="X205" s="170"/>
      <c r="Y205" s="170"/>
      <c r="Z205" s="170"/>
      <c r="AA205" s="170"/>
      <c r="AB205" s="170"/>
      <c r="AC205" s="186"/>
      <c r="AD205" s="158"/>
      <c r="AE205" s="170"/>
      <c r="AF205" s="170"/>
      <c r="AG205" s="170"/>
      <c r="AH205" s="170"/>
      <c r="AI205" s="170"/>
      <c r="AJ205" s="186"/>
      <c r="AK205" s="158"/>
      <c r="AL205" s="170"/>
      <c r="AM205" s="170"/>
      <c r="AN205" s="170"/>
      <c r="AO205" s="170"/>
      <c r="AP205" s="170"/>
      <c r="AQ205" s="186"/>
      <c r="AR205" s="158"/>
      <c r="AS205" s="170"/>
      <c r="AT205" s="170"/>
      <c r="AU205" s="170"/>
      <c r="AV205" s="170"/>
      <c r="AW205" s="170"/>
      <c r="AX205" s="186"/>
      <c r="AY205" s="158"/>
      <c r="AZ205" s="170"/>
      <c r="BA205" s="213"/>
      <c r="BB205" s="221"/>
      <c r="BC205" s="230"/>
      <c r="BD205" s="239"/>
      <c r="BE205" s="247"/>
      <c r="BF205" s="252"/>
      <c r="BG205" s="259"/>
      <c r="BH205" s="259"/>
      <c r="BI205" s="259"/>
      <c r="BJ205" s="269"/>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106</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5"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5"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5"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5"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22">
        <f>IF($BE$3="４週",SUM(W206:AX206),IF($BE$3="暦月",SUM(W206:BA206),""))</f>
        <v>0</v>
      </c>
      <c r="BC206" s="231"/>
      <c r="BD206" s="240">
        <f>IF($BE$3="４週",BB206/4,IF($BE$3="暦月",(BB206/($BE$8/7)),""))</f>
        <v>0</v>
      </c>
      <c r="BE206" s="231"/>
      <c r="BF206" s="253"/>
      <c r="BG206" s="260"/>
      <c r="BH206" s="260"/>
      <c r="BI206" s="260"/>
      <c r="BJ206" s="270"/>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39</v>
      </c>
      <c r="U207" s="134"/>
      <c r="V207" s="146"/>
      <c r="W207" s="158"/>
      <c r="X207" s="170"/>
      <c r="Y207" s="170"/>
      <c r="Z207" s="170"/>
      <c r="AA207" s="170"/>
      <c r="AB207" s="170"/>
      <c r="AC207" s="186"/>
      <c r="AD207" s="158"/>
      <c r="AE207" s="170"/>
      <c r="AF207" s="170"/>
      <c r="AG207" s="170"/>
      <c r="AH207" s="170"/>
      <c r="AI207" s="170"/>
      <c r="AJ207" s="186"/>
      <c r="AK207" s="158"/>
      <c r="AL207" s="170"/>
      <c r="AM207" s="170"/>
      <c r="AN207" s="170"/>
      <c r="AO207" s="170"/>
      <c r="AP207" s="170"/>
      <c r="AQ207" s="186"/>
      <c r="AR207" s="158"/>
      <c r="AS207" s="170"/>
      <c r="AT207" s="170"/>
      <c r="AU207" s="170"/>
      <c r="AV207" s="170"/>
      <c r="AW207" s="170"/>
      <c r="AX207" s="186"/>
      <c r="AY207" s="158"/>
      <c r="AZ207" s="170"/>
      <c r="BA207" s="213"/>
      <c r="BB207" s="221"/>
      <c r="BC207" s="230"/>
      <c r="BD207" s="239"/>
      <c r="BE207" s="247"/>
      <c r="BF207" s="252"/>
      <c r="BG207" s="259"/>
      <c r="BH207" s="259"/>
      <c r="BI207" s="259"/>
      <c r="BJ207" s="269"/>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106</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5"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5"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5"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5"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22">
        <f>IF($BE$3="４週",SUM(W208:AX208),IF($BE$3="暦月",SUM(W208:BA208),""))</f>
        <v>0</v>
      </c>
      <c r="BC208" s="231"/>
      <c r="BD208" s="240">
        <f>IF($BE$3="４週",BB208/4,IF($BE$3="暦月",(BB208/($BE$8/7)),""))</f>
        <v>0</v>
      </c>
      <c r="BE208" s="231"/>
      <c r="BF208" s="253"/>
      <c r="BG208" s="260"/>
      <c r="BH208" s="260"/>
      <c r="BI208" s="260"/>
      <c r="BJ208" s="270"/>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39</v>
      </c>
      <c r="U209" s="134"/>
      <c r="V209" s="146"/>
      <c r="W209" s="158"/>
      <c r="X209" s="170"/>
      <c r="Y209" s="170"/>
      <c r="Z209" s="170"/>
      <c r="AA209" s="170"/>
      <c r="AB209" s="170"/>
      <c r="AC209" s="186"/>
      <c r="AD209" s="158"/>
      <c r="AE209" s="170"/>
      <c r="AF209" s="170"/>
      <c r="AG209" s="170"/>
      <c r="AH209" s="170"/>
      <c r="AI209" s="170"/>
      <c r="AJ209" s="186"/>
      <c r="AK209" s="158"/>
      <c r="AL209" s="170"/>
      <c r="AM209" s="170"/>
      <c r="AN209" s="170"/>
      <c r="AO209" s="170"/>
      <c r="AP209" s="170"/>
      <c r="AQ209" s="186"/>
      <c r="AR209" s="158"/>
      <c r="AS209" s="170"/>
      <c r="AT209" s="170"/>
      <c r="AU209" s="170"/>
      <c r="AV209" s="170"/>
      <c r="AW209" s="170"/>
      <c r="AX209" s="186"/>
      <c r="AY209" s="158"/>
      <c r="AZ209" s="170"/>
      <c r="BA209" s="213"/>
      <c r="BB209" s="221"/>
      <c r="BC209" s="230"/>
      <c r="BD209" s="239"/>
      <c r="BE209" s="247"/>
      <c r="BF209" s="252"/>
      <c r="BG209" s="259"/>
      <c r="BH209" s="259"/>
      <c r="BI209" s="259"/>
      <c r="BJ209" s="269"/>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106</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5"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5"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5"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5"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22">
        <f>IF($BE$3="４週",SUM(W210:AX210),IF($BE$3="暦月",SUM(W210:BA210),""))</f>
        <v>0</v>
      </c>
      <c r="BC210" s="231"/>
      <c r="BD210" s="240">
        <f>IF($BE$3="４週",BB210/4,IF($BE$3="暦月",(BB210/($BE$8/7)),""))</f>
        <v>0</v>
      </c>
      <c r="BE210" s="231"/>
      <c r="BF210" s="253"/>
      <c r="BG210" s="260"/>
      <c r="BH210" s="260"/>
      <c r="BI210" s="260"/>
      <c r="BJ210" s="270"/>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39</v>
      </c>
      <c r="U211" s="134"/>
      <c r="V211" s="146"/>
      <c r="W211" s="158"/>
      <c r="X211" s="170"/>
      <c r="Y211" s="170"/>
      <c r="Z211" s="170"/>
      <c r="AA211" s="170"/>
      <c r="AB211" s="170"/>
      <c r="AC211" s="186"/>
      <c r="AD211" s="158"/>
      <c r="AE211" s="170"/>
      <c r="AF211" s="170"/>
      <c r="AG211" s="170"/>
      <c r="AH211" s="170"/>
      <c r="AI211" s="170"/>
      <c r="AJ211" s="186"/>
      <c r="AK211" s="158"/>
      <c r="AL211" s="170"/>
      <c r="AM211" s="170"/>
      <c r="AN211" s="170"/>
      <c r="AO211" s="170"/>
      <c r="AP211" s="170"/>
      <c r="AQ211" s="186"/>
      <c r="AR211" s="158"/>
      <c r="AS211" s="170"/>
      <c r="AT211" s="170"/>
      <c r="AU211" s="170"/>
      <c r="AV211" s="170"/>
      <c r="AW211" s="170"/>
      <c r="AX211" s="186"/>
      <c r="AY211" s="158"/>
      <c r="AZ211" s="170"/>
      <c r="BA211" s="213"/>
      <c r="BB211" s="221"/>
      <c r="BC211" s="230"/>
      <c r="BD211" s="239"/>
      <c r="BE211" s="247"/>
      <c r="BF211" s="252"/>
      <c r="BG211" s="259"/>
      <c r="BH211" s="259"/>
      <c r="BI211" s="259"/>
      <c r="BJ211" s="269"/>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106</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5"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5"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5"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5"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22">
        <f>IF($BE$3="４週",SUM(W212:AX212),IF($BE$3="暦月",SUM(W212:BA212),""))</f>
        <v>0</v>
      </c>
      <c r="BC212" s="231"/>
      <c r="BD212" s="240">
        <f>IF($BE$3="４週",BB212/4,IF($BE$3="暦月",(BB212/($BE$8/7)),""))</f>
        <v>0</v>
      </c>
      <c r="BE212" s="231"/>
      <c r="BF212" s="253"/>
      <c r="BG212" s="260"/>
      <c r="BH212" s="260"/>
      <c r="BI212" s="260"/>
      <c r="BJ212" s="270"/>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39</v>
      </c>
      <c r="U213" s="134"/>
      <c r="V213" s="146"/>
      <c r="W213" s="158"/>
      <c r="X213" s="170"/>
      <c r="Y213" s="170"/>
      <c r="Z213" s="170"/>
      <c r="AA213" s="170"/>
      <c r="AB213" s="170"/>
      <c r="AC213" s="186"/>
      <c r="AD213" s="158"/>
      <c r="AE213" s="170"/>
      <c r="AF213" s="170"/>
      <c r="AG213" s="170"/>
      <c r="AH213" s="170"/>
      <c r="AI213" s="170"/>
      <c r="AJ213" s="186"/>
      <c r="AK213" s="158"/>
      <c r="AL213" s="170"/>
      <c r="AM213" s="170"/>
      <c r="AN213" s="170"/>
      <c r="AO213" s="170"/>
      <c r="AP213" s="170"/>
      <c r="AQ213" s="186"/>
      <c r="AR213" s="158"/>
      <c r="AS213" s="170"/>
      <c r="AT213" s="170"/>
      <c r="AU213" s="170"/>
      <c r="AV213" s="170"/>
      <c r="AW213" s="170"/>
      <c r="AX213" s="186"/>
      <c r="AY213" s="158"/>
      <c r="AZ213" s="170"/>
      <c r="BA213" s="213"/>
      <c r="BB213" s="221"/>
      <c r="BC213" s="230"/>
      <c r="BD213" s="239"/>
      <c r="BE213" s="247"/>
      <c r="BF213" s="252"/>
      <c r="BG213" s="259"/>
      <c r="BH213" s="259"/>
      <c r="BI213" s="259"/>
      <c r="BJ213" s="269"/>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106</v>
      </c>
      <c r="U214" s="133"/>
      <c r="V214" s="145"/>
      <c r="W214" s="157"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85" t="str">
        <f>IF(AC213="","",VLOOKUP(AC213,シフト記号表!$C$6:$L$47,10,FALSE))</f>
        <v/>
      </c>
      <c r="AD214" s="157"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85" t="str">
        <f>IF(AJ213="","",VLOOKUP(AJ213,シフト記号表!$C$6:$L$47,10,FALSE))</f>
        <v/>
      </c>
      <c r="AK214" s="157"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85" t="str">
        <f>IF(AQ213="","",VLOOKUP(AQ213,シフト記号表!$C$6:$L$47,10,FALSE))</f>
        <v/>
      </c>
      <c r="AR214" s="157"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85" t="str">
        <f>IF(AX213="","",VLOOKUP(AX213,シフト記号表!$C$6:$L$47,10,FALSE))</f>
        <v/>
      </c>
      <c r="AY214" s="157" t="str">
        <f>IF(AY213="","",VLOOKUP(AY213,シフト記号表!$C$6:$L$47,10,FALSE))</f>
        <v/>
      </c>
      <c r="AZ214" s="169" t="str">
        <f>IF(AZ213="","",VLOOKUP(AZ213,シフト記号表!$C$6:$L$47,10,FALSE))</f>
        <v/>
      </c>
      <c r="BA214" s="169" t="str">
        <f>IF(BA213="","",VLOOKUP(BA213,シフト記号表!$C$6:$L$47,10,FALSE))</f>
        <v/>
      </c>
      <c r="BB214" s="222">
        <f>IF($BE$3="４週",SUM(W214:AX214),IF($BE$3="暦月",SUM(W214:BA214),""))</f>
        <v>0</v>
      </c>
      <c r="BC214" s="231"/>
      <c r="BD214" s="240">
        <f>IF($BE$3="４週",BB214/4,IF($BE$3="暦月",(BB214/($BE$8/7)),""))</f>
        <v>0</v>
      </c>
      <c r="BE214" s="231"/>
      <c r="BF214" s="253"/>
      <c r="BG214" s="260"/>
      <c r="BH214" s="260"/>
      <c r="BI214" s="260"/>
      <c r="BJ214" s="270"/>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39</v>
      </c>
      <c r="U215" s="132"/>
      <c r="V215" s="144"/>
      <c r="W215" s="158"/>
      <c r="X215" s="170"/>
      <c r="Y215" s="170"/>
      <c r="Z215" s="170"/>
      <c r="AA215" s="170"/>
      <c r="AB215" s="170"/>
      <c r="AC215" s="186"/>
      <c r="AD215" s="158"/>
      <c r="AE215" s="170"/>
      <c r="AF215" s="170"/>
      <c r="AG215" s="170"/>
      <c r="AH215" s="170"/>
      <c r="AI215" s="170"/>
      <c r="AJ215" s="186"/>
      <c r="AK215" s="158"/>
      <c r="AL215" s="170"/>
      <c r="AM215" s="170"/>
      <c r="AN215" s="170"/>
      <c r="AO215" s="170"/>
      <c r="AP215" s="170"/>
      <c r="AQ215" s="186"/>
      <c r="AR215" s="158"/>
      <c r="AS215" s="170"/>
      <c r="AT215" s="170"/>
      <c r="AU215" s="170"/>
      <c r="AV215" s="170"/>
      <c r="AW215" s="170"/>
      <c r="AX215" s="186"/>
      <c r="AY215" s="158"/>
      <c r="AZ215" s="170"/>
      <c r="BA215" s="213"/>
      <c r="BB215" s="221"/>
      <c r="BC215" s="230"/>
      <c r="BD215" s="239"/>
      <c r="BE215" s="247"/>
      <c r="BF215" s="252"/>
      <c r="BG215" s="259"/>
      <c r="BH215" s="259"/>
      <c r="BI215" s="259"/>
      <c r="BJ215" s="269"/>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8" t="s">
        <v>106</v>
      </c>
      <c r="U216" s="136"/>
      <c r="V216" s="148"/>
      <c r="W216" s="159"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87" t="str">
        <f>IF(AC215="","",VLOOKUP(AC215,シフト記号表!$C$6:$L$47,10,FALSE))</f>
        <v/>
      </c>
      <c r="AD216" s="159"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87" t="str">
        <f>IF(AJ215="","",VLOOKUP(AJ215,シフト記号表!$C$6:$L$47,10,FALSE))</f>
        <v/>
      </c>
      <c r="AK216" s="159"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87" t="str">
        <f>IF(AQ215="","",VLOOKUP(AQ215,シフト記号表!$C$6:$L$47,10,FALSE))</f>
        <v/>
      </c>
      <c r="AR216" s="159"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87" t="str">
        <f>IF(AX215="","",VLOOKUP(AX215,シフト記号表!$C$6:$L$47,10,FALSE))</f>
        <v/>
      </c>
      <c r="AY216" s="159" t="str">
        <f>IF(AY215="","",VLOOKUP(AY215,シフト記号表!$C$6:$L$47,10,FALSE))</f>
        <v/>
      </c>
      <c r="AZ216" s="171" t="str">
        <f>IF(AZ215="","",VLOOKUP(AZ215,シフト記号表!$C$6:$L$47,10,FALSE))</f>
        <v/>
      </c>
      <c r="BA216" s="171" t="str">
        <f>IF(BA215="","",VLOOKUP(BA215,シフト記号表!$C$6:$L$47,10,FALSE))</f>
        <v/>
      </c>
      <c r="BB216" s="223">
        <f>IF($BE$3="４週",SUM(W216:AX216),IF($BE$3="暦月",SUM(W216:BA216),""))</f>
        <v>0</v>
      </c>
      <c r="BC216" s="232"/>
      <c r="BD216" s="241">
        <f>IF($BE$3="４週",BB216/4,IF($BE$3="暦月",(BB216/($BE$8/7)),""))</f>
        <v>0</v>
      </c>
      <c r="BE216" s="232"/>
      <c r="BF216" s="254"/>
      <c r="BG216" s="261"/>
      <c r="BH216" s="261"/>
      <c r="BI216" s="261"/>
      <c r="BJ216" s="271"/>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7"/>
      <c r="V217" s="149"/>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242"/>
      <c r="BE217" s="242"/>
      <c r="BF217" s="102"/>
      <c r="BG217" s="102"/>
      <c r="BH217" s="102"/>
      <c r="BI217" s="102"/>
      <c r="BJ217" s="102"/>
    </row>
    <row r="218" spans="2:62" ht="20.25" customHeight="1">
      <c r="B218" s="14"/>
      <c r="C218" s="28"/>
      <c r="D218" s="28"/>
      <c r="E218" s="28"/>
      <c r="F218" s="28"/>
      <c r="G218" s="28"/>
      <c r="H218" s="28"/>
      <c r="I218" s="61"/>
      <c r="J218" s="74" t="s">
        <v>261</v>
      </c>
      <c r="K218" s="74"/>
      <c r="L218" s="74"/>
      <c r="M218" s="74"/>
      <c r="N218" s="74"/>
      <c r="O218" s="74"/>
      <c r="P218" s="74"/>
      <c r="Q218" s="74"/>
      <c r="R218" s="74"/>
      <c r="S218" s="74"/>
      <c r="T218" s="84"/>
      <c r="U218" s="74"/>
      <c r="V218" s="74"/>
      <c r="W218" s="74"/>
      <c r="X218" s="74"/>
      <c r="Y218" s="74"/>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243"/>
      <c r="BE218" s="242"/>
      <c r="BF218" s="102"/>
      <c r="BG218" s="102"/>
      <c r="BH218" s="102"/>
      <c r="BI218" s="102"/>
      <c r="BJ218" s="102"/>
    </row>
    <row r="219" spans="2:62" ht="20.25" customHeight="1">
      <c r="B219" s="14"/>
      <c r="C219" s="28"/>
      <c r="D219" s="28"/>
      <c r="E219" s="28"/>
      <c r="F219" s="28"/>
      <c r="G219" s="28"/>
      <c r="H219" s="28"/>
      <c r="I219" s="61"/>
      <c r="J219" s="74"/>
      <c r="K219" s="74" t="s">
        <v>160</v>
      </c>
      <c r="L219" s="74"/>
      <c r="M219" s="74"/>
      <c r="N219" s="74"/>
      <c r="O219" s="74"/>
      <c r="P219" s="74"/>
      <c r="Q219" s="74"/>
      <c r="R219" s="74"/>
      <c r="S219" s="74"/>
      <c r="T219" s="84"/>
      <c r="U219" s="74"/>
      <c r="V219" s="74"/>
      <c r="W219" s="74"/>
      <c r="X219" s="74"/>
      <c r="Y219" s="74"/>
      <c r="Z219" s="165"/>
      <c r="AA219" s="74" t="s">
        <v>167</v>
      </c>
      <c r="AB219" s="74"/>
      <c r="AC219" s="74"/>
      <c r="AD219" s="74"/>
      <c r="AE219" s="74"/>
      <c r="AF219" s="74"/>
      <c r="AG219" s="74"/>
      <c r="AH219" s="74"/>
      <c r="AI219" s="74"/>
      <c r="AJ219" s="84"/>
      <c r="AK219" s="74"/>
      <c r="AL219" s="74"/>
      <c r="AM219" s="74"/>
      <c r="AN219" s="74"/>
      <c r="AO219" s="165"/>
      <c r="AP219" s="165"/>
      <c r="AQ219" s="74" t="s">
        <v>169</v>
      </c>
      <c r="AR219" s="165"/>
      <c r="AS219" s="165"/>
      <c r="AT219" s="165"/>
      <c r="AU219" s="165"/>
      <c r="AV219" s="165"/>
      <c r="AW219" s="165"/>
      <c r="AX219" s="165"/>
      <c r="AY219" s="165"/>
      <c r="AZ219" s="165"/>
      <c r="BA219" s="165"/>
      <c r="BB219" s="165"/>
      <c r="BC219" s="165"/>
      <c r="BD219" s="243"/>
      <c r="BE219" s="242"/>
      <c r="BF219" s="102"/>
      <c r="BG219" s="102"/>
      <c r="BH219" s="102"/>
      <c r="BI219" s="102"/>
      <c r="BJ219" s="102"/>
    </row>
    <row r="220" spans="2:62" ht="20.25" customHeight="1">
      <c r="B220" s="14"/>
      <c r="C220" s="28"/>
      <c r="D220" s="28"/>
      <c r="E220" s="28"/>
      <c r="F220" s="28"/>
      <c r="G220" s="28"/>
      <c r="H220" s="28"/>
      <c r="I220" s="61"/>
      <c r="J220" s="74"/>
      <c r="K220" s="80" t="s">
        <v>154</v>
      </c>
      <c r="L220" s="80"/>
      <c r="M220" s="80" t="s">
        <v>155</v>
      </c>
      <c r="N220" s="80"/>
      <c r="O220" s="80"/>
      <c r="P220" s="80"/>
      <c r="Q220" s="74"/>
      <c r="R220" s="111" t="s">
        <v>156</v>
      </c>
      <c r="S220" s="111"/>
      <c r="T220" s="111"/>
      <c r="U220" s="111"/>
      <c r="V220" s="86"/>
      <c r="W220" s="161" t="s">
        <v>153</v>
      </c>
      <c r="X220" s="161"/>
      <c r="Y220" s="62"/>
      <c r="Z220" s="165"/>
      <c r="AA220" s="80" t="s">
        <v>154</v>
      </c>
      <c r="AB220" s="80"/>
      <c r="AC220" s="80" t="s">
        <v>155</v>
      </c>
      <c r="AD220" s="80"/>
      <c r="AE220" s="80"/>
      <c r="AF220" s="80"/>
      <c r="AG220" s="74"/>
      <c r="AH220" s="111" t="s">
        <v>156</v>
      </c>
      <c r="AI220" s="111"/>
      <c r="AJ220" s="111"/>
      <c r="AK220" s="111"/>
      <c r="AL220" s="86"/>
      <c r="AM220" s="161" t="s">
        <v>153</v>
      </c>
      <c r="AN220" s="161"/>
      <c r="AO220" s="165"/>
      <c r="AP220" s="165"/>
      <c r="AQ220" s="165"/>
      <c r="AR220" s="165"/>
      <c r="AS220" s="165"/>
      <c r="AT220" s="165"/>
      <c r="AU220" s="165"/>
      <c r="AV220" s="165"/>
      <c r="AW220" s="165"/>
      <c r="AX220" s="165"/>
      <c r="AY220" s="165"/>
      <c r="AZ220" s="165"/>
      <c r="BA220" s="165"/>
      <c r="BB220" s="165"/>
      <c r="BC220" s="165"/>
      <c r="BD220" s="243"/>
      <c r="BE220" s="242"/>
      <c r="BF220" s="60"/>
      <c r="BG220" s="60"/>
      <c r="BH220" s="60"/>
      <c r="BI220" s="60"/>
      <c r="BJ220" s="102"/>
    </row>
    <row r="221" spans="2:62" ht="20.25" customHeight="1">
      <c r="B221" s="14"/>
      <c r="C221" s="28"/>
      <c r="D221" s="28"/>
      <c r="E221" s="28"/>
      <c r="F221" s="28"/>
      <c r="G221" s="28"/>
      <c r="H221" s="28"/>
      <c r="I221" s="61"/>
      <c r="J221" s="74"/>
      <c r="K221" s="81"/>
      <c r="L221" s="81"/>
      <c r="M221" s="81" t="s">
        <v>158</v>
      </c>
      <c r="N221" s="81"/>
      <c r="O221" s="81" t="s">
        <v>59</v>
      </c>
      <c r="P221" s="81"/>
      <c r="Q221" s="74"/>
      <c r="R221" s="81" t="s">
        <v>158</v>
      </c>
      <c r="S221" s="81"/>
      <c r="T221" s="81" t="s">
        <v>59</v>
      </c>
      <c r="U221" s="81"/>
      <c r="V221" s="86"/>
      <c r="W221" s="161" t="s">
        <v>24</v>
      </c>
      <c r="X221" s="161"/>
      <c r="Y221" s="62"/>
      <c r="Z221" s="165"/>
      <c r="AA221" s="81"/>
      <c r="AB221" s="81"/>
      <c r="AC221" s="81" t="s">
        <v>158</v>
      </c>
      <c r="AD221" s="81"/>
      <c r="AE221" s="81" t="s">
        <v>59</v>
      </c>
      <c r="AF221" s="81"/>
      <c r="AG221" s="74"/>
      <c r="AH221" s="81" t="s">
        <v>158</v>
      </c>
      <c r="AI221" s="81"/>
      <c r="AJ221" s="81" t="s">
        <v>59</v>
      </c>
      <c r="AK221" s="81"/>
      <c r="AL221" s="86"/>
      <c r="AM221" s="161" t="s">
        <v>24</v>
      </c>
      <c r="AN221" s="161"/>
      <c r="AO221" s="165"/>
      <c r="AP221" s="165"/>
      <c r="AQ221" s="204" t="s">
        <v>138</v>
      </c>
      <c r="AR221" s="204"/>
      <c r="AS221" s="204"/>
      <c r="AT221" s="204"/>
      <c r="AU221" s="86"/>
      <c r="AV221" s="161" t="s">
        <v>140</v>
      </c>
      <c r="AW221" s="204"/>
      <c r="AX221" s="204"/>
      <c r="AY221" s="204"/>
      <c r="AZ221" s="86"/>
      <c r="BA221" s="81" t="s">
        <v>159</v>
      </c>
      <c r="BB221" s="81"/>
      <c r="BC221" s="81"/>
      <c r="BD221" s="81"/>
      <c r="BE221" s="242"/>
      <c r="BF221" s="255"/>
      <c r="BG221" s="255"/>
      <c r="BH221" s="255"/>
      <c r="BI221" s="255"/>
      <c r="BJ221" s="102"/>
    </row>
    <row r="222" spans="2:62" ht="20.25" customHeight="1">
      <c r="B222" s="14"/>
      <c r="C222" s="28"/>
      <c r="D222" s="28"/>
      <c r="E222" s="28"/>
      <c r="F222" s="28"/>
      <c r="G222" s="28"/>
      <c r="H222" s="28"/>
      <c r="I222" s="61"/>
      <c r="J222" s="74"/>
      <c r="K222" s="82" t="s">
        <v>21</v>
      </c>
      <c r="L222" s="82"/>
      <c r="M222" s="96">
        <f>SUMIFS($BB$17:$BB$216,$F$17:$F$216,"看護職員",$H$17:$H$216,"A")</f>
        <v>0</v>
      </c>
      <c r="N222" s="96"/>
      <c r="O222" s="96">
        <f>SUMIFS($BD$17:$BD$216,$F$17:$F$216,"看護職員",$H$17:$H$216,"A")</f>
        <v>0</v>
      </c>
      <c r="P222" s="96"/>
      <c r="Q222" s="108"/>
      <c r="R222" s="112">
        <v>0</v>
      </c>
      <c r="S222" s="112"/>
      <c r="T222" s="112">
        <v>0</v>
      </c>
      <c r="U222" s="112"/>
      <c r="V222" s="150"/>
      <c r="W222" s="162">
        <v>0</v>
      </c>
      <c r="X222" s="172"/>
      <c r="Y222" s="62"/>
      <c r="Z222" s="165"/>
      <c r="AA222" s="82" t="s">
        <v>21</v>
      </c>
      <c r="AB222" s="82"/>
      <c r="AC222" s="96">
        <f>SUMIFS($BB$17:$BB$216,$F$17:$F$216,"介護職員",$H$17:$H$216,"A")</f>
        <v>0</v>
      </c>
      <c r="AD222" s="96"/>
      <c r="AE222" s="96">
        <f>SUMIFS($BD$17:$BD$216,$F$17:$F$216,"介護職員",$H$17:$H$216,"A")</f>
        <v>0</v>
      </c>
      <c r="AF222" s="96"/>
      <c r="AG222" s="108"/>
      <c r="AH222" s="112">
        <v>0</v>
      </c>
      <c r="AI222" s="112"/>
      <c r="AJ222" s="112">
        <v>0</v>
      </c>
      <c r="AK222" s="112"/>
      <c r="AL222" s="150"/>
      <c r="AM222" s="162">
        <v>0</v>
      </c>
      <c r="AN222" s="172"/>
      <c r="AO222" s="165"/>
      <c r="AP222" s="165"/>
      <c r="AQ222" s="205">
        <f>U236</f>
        <v>0</v>
      </c>
      <c r="AR222" s="82"/>
      <c r="AS222" s="82"/>
      <c r="AT222" s="82"/>
      <c r="AU222" s="80" t="s">
        <v>170</v>
      </c>
      <c r="AV222" s="205">
        <f>AK236</f>
        <v>0</v>
      </c>
      <c r="AW222" s="82"/>
      <c r="AX222" s="82"/>
      <c r="AY222" s="82"/>
      <c r="AZ222" s="80" t="s">
        <v>164</v>
      </c>
      <c r="BA222" s="138">
        <f>ROUNDDOWN(AQ222+AV222,1)</f>
        <v>0</v>
      </c>
      <c r="BB222" s="138"/>
      <c r="BC222" s="138"/>
      <c r="BD222" s="138"/>
      <c r="BE222" s="242"/>
      <c r="BF222" s="256"/>
      <c r="BG222" s="256"/>
      <c r="BH222" s="256"/>
      <c r="BI222" s="256"/>
      <c r="BJ222" s="102"/>
    </row>
    <row r="223" spans="2:62" ht="20.25" customHeight="1">
      <c r="B223" s="14"/>
      <c r="C223" s="28"/>
      <c r="D223" s="28"/>
      <c r="E223" s="28"/>
      <c r="F223" s="28"/>
      <c r="G223" s="28"/>
      <c r="H223" s="28"/>
      <c r="I223" s="61"/>
      <c r="J223" s="74"/>
      <c r="K223" s="82" t="s">
        <v>14</v>
      </c>
      <c r="L223" s="82"/>
      <c r="M223" s="96">
        <f>SUMIFS($BB$17:$BB$216,$F$17:$F$216,"看護職員",$H$17:$H$216,"B")</f>
        <v>0</v>
      </c>
      <c r="N223" s="96"/>
      <c r="O223" s="96">
        <f>SUMIFS($BD$17:$BD$216,$F$17:$F$216,"看護職員",$H$17:$H$216,"B")</f>
        <v>0</v>
      </c>
      <c r="P223" s="96"/>
      <c r="Q223" s="108"/>
      <c r="R223" s="112">
        <v>0</v>
      </c>
      <c r="S223" s="112"/>
      <c r="T223" s="112">
        <v>0</v>
      </c>
      <c r="U223" s="112"/>
      <c r="V223" s="150"/>
      <c r="W223" s="162">
        <v>0</v>
      </c>
      <c r="X223" s="172"/>
      <c r="Y223" s="62"/>
      <c r="Z223" s="165"/>
      <c r="AA223" s="82" t="s">
        <v>14</v>
      </c>
      <c r="AB223" s="82"/>
      <c r="AC223" s="96">
        <f>SUMIFS($BB$17:$BB$216,$F$17:$F$216,"介護職員",$H$17:$H$216,"B")</f>
        <v>0</v>
      </c>
      <c r="AD223" s="96"/>
      <c r="AE223" s="96">
        <f>SUMIFS($BD$17:$BD$216,$F$17:$F$216,"介護職員",$H$17:$H$216,"B")</f>
        <v>0</v>
      </c>
      <c r="AF223" s="96"/>
      <c r="AG223" s="108"/>
      <c r="AH223" s="112">
        <v>0</v>
      </c>
      <c r="AI223" s="112"/>
      <c r="AJ223" s="112">
        <v>0</v>
      </c>
      <c r="AK223" s="112"/>
      <c r="AL223" s="150"/>
      <c r="AM223" s="162">
        <v>0</v>
      </c>
      <c r="AN223" s="172"/>
      <c r="AO223" s="165"/>
      <c r="AP223" s="165"/>
      <c r="AQ223" s="165"/>
      <c r="AR223" s="165"/>
      <c r="AS223" s="165"/>
      <c r="AT223" s="165"/>
      <c r="AU223" s="165"/>
      <c r="AV223" s="165"/>
      <c r="AW223" s="165"/>
      <c r="AX223" s="165"/>
      <c r="AY223" s="165"/>
      <c r="AZ223" s="165"/>
      <c r="BA223" s="165"/>
      <c r="BB223" s="165"/>
      <c r="BC223" s="165"/>
      <c r="BD223" s="243"/>
      <c r="BE223" s="242"/>
      <c r="BF223" s="102"/>
      <c r="BG223" s="102"/>
      <c r="BH223" s="102"/>
      <c r="BI223" s="102"/>
      <c r="BJ223" s="102"/>
    </row>
    <row r="224" spans="2:62" ht="20.25" customHeight="1">
      <c r="B224" s="14"/>
      <c r="C224" s="28"/>
      <c r="D224" s="28"/>
      <c r="E224" s="28"/>
      <c r="F224" s="28"/>
      <c r="G224" s="28"/>
      <c r="H224" s="28"/>
      <c r="I224" s="61"/>
      <c r="J224" s="74"/>
      <c r="K224" s="82" t="s">
        <v>22</v>
      </c>
      <c r="L224" s="82"/>
      <c r="M224" s="96">
        <f>SUMIFS($BB$17:$BB$216,$F$17:$F$216,"看護職員",$H$17:$H$216,"C")</f>
        <v>0</v>
      </c>
      <c r="N224" s="96"/>
      <c r="O224" s="96">
        <f>SUMIFS($BD$17:$BD$216,$F$17:$F$216,"看護職員",$H$17:$H$216,"C")</f>
        <v>0</v>
      </c>
      <c r="P224" s="96"/>
      <c r="Q224" s="108"/>
      <c r="R224" s="112">
        <v>0</v>
      </c>
      <c r="S224" s="112"/>
      <c r="T224" s="112">
        <v>0</v>
      </c>
      <c r="U224" s="112"/>
      <c r="V224" s="150"/>
      <c r="W224" s="163" t="s">
        <v>64</v>
      </c>
      <c r="X224" s="173"/>
      <c r="Y224" s="62"/>
      <c r="Z224" s="165"/>
      <c r="AA224" s="82" t="s">
        <v>22</v>
      </c>
      <c r="AB224" s="82"/>
      <c r="AC224" s="96">
        <f>SUMIFS($BB$17:$BB$216,$F$17:$F$216,"介護職員",$H$17:$H$216,"C")</f>
        <v>0</v>
      </c>
      <c r="AD224" s="96"/>
      <c r="AE224" s="96">
        <f>SUMIFS($BD$17:$BD$216,$F$17:$F$216,"介護職員",$H$17:$H$216,"C")</f>
        <v>0</v>
      </c>
      <c r="AF224" s="96"/>
      <c r="AG224" s="108"/>
      <c r="AH224" s="112">
        <v>0</v>
      </c>
      <c r="AI224" s="112"/>
      <c r="AJ224" s="112">
        <v>0</v>
      </c>
      <c r="AK224" s="112"/>
      <c r="AL224" s="150"/>
      <c r="AM224" s="163" t="s">
        <v>64</v>
      </c>
      <c r="AN224" s="173"/>
      <c r="AO224" s="165"/>
      <c r="AP224" s="165"/>
      <c r="AQ224" s="165"/>
      <c r="AR224" s="165"/>
      <c r="AS224" s="165"/>
      <c r="AT224" s="165"/>
      <c r="AU224" s="165"/>
      <c r="AV224" s="165"/>
      <c r="AW224" s="165"/>
      <c r="AX224" s="165"/>
      <c r="AY224" s="165"/>
      <c r="AZ224" s="165"/>
      <c r="BA224" s="165"/>
      <c r="BB224" s="165"/>
      <c r="BC224" s="165"/>
      <c r="BD224" s="243"/>
      <c r="BE224" s="242"/>
      <c r="BF224" s="102"/>
      <c r="BG224" s="102"/>
      <c r="BH224" s="102"/>
      <c r="BI224" s="102"/>
      <c r="BJ224" s="102"/>
    </row>
    <row r="225" spans="2:62" ht="20.25" customHeight="1">
      <c r="B225" s="14"/>
      <c r="C225" s="28"/>
      <c r="D225" s="28"/>
      <c r="E225" s="28"/>
      <c r="F225" s="28"/>
      <c r="G225" s="28"/>
      <c r="H225" s="28"/>
      <c r="I225" s="61"/>
      <c r="J225" s="74"/>
      <c r="K225" s="82" t="s">
        <v>25</v>
      </c>
      <c r="L225" s="82"/>
      <c r="M225" s="96">
        <f>SUMIFS($BB$17:$BB$216,$F$17:$F$216,"看護職員",$H$17:$H$216,"D")</f>
        <v>0</v>
      </c>
      <c r="N225" s="96"/>
      <c r="O225" s="96">
        <f>SUMIFS($BD$17:$BD$216,$F$17:$F$216,"看護職員",$H$17:$H$216,"D")</f>
        <v>0</v>
      </c>
      <c r="P225" s="96"/>
      <c r="Q225" s="108"/>
      <c r="R225" s="112">
        <v>0</v>
      </c>
      <c r="S225" s="112"/>
      <c r="T225" s="112">
        <v>0</v>
      </c>
      <c r="U225" s="112"/>
      <c r="V225" s="150"/>
      <c r="W225" s="163" t="s">
        <v>64</v>
      </c>
      <c r="X225" s="173"/>
      <c r="Y225" s="62"/>
      <c r="Z225" s="165"/>
      <c r="AA225" s="82" t="s">
        <v>25</v>
      </c>
      <c r="AB225" s="82"/>
      <c r="AC225" s="96">
        <f>SUMIFS($BB$17:$BB$216,$F$17:$F$216,"介護職員",$H$17:$H$216,"D")</f>
        <v>0</v>
      </c>
      <c r="AD225" s="96"/>
      <c r="AE225" s="96">
        <f>SUMIFS($BD$17:$BD$216,$F$17:$F$216,"介護職員",$H$17:$H$216,"D")</f>
        <v>0</v>
      </c>
      <c r="AF225" s="96"/>
      <c r="AG225" s="108"/>
      <c r="AH225" s="112">
        <v>0</v>
      </c>
      <c r="AI225" s="112"/>
      <c r="AJ225" s="112">
        <v>0</v>
      </c>
      <c r="AK225" s="112"/>
      <c r="AL225" s="150"/>
      <c r="AM225" s="163" t="s">
        <v>64</v>
      </c>
      <c r="AN225" s="173"/>
      <c r="AO225" s="165"/>
      <c r="AP225" s="165"/>
      <c r="AQ225" s="74" t="s">
        <v>171</v>
      </c>
      <c r="AR225" s="74"/>
      <c r="AS225" s="74"/>
      <c r="AT225" s="74"/>
      <c r="AU225" s="74"/>
      <c r="AV225" s="74"/>
      <c r="AW225" s="165"/>
      <c r="AX225" s="165"/>
      <c r="AY225" s="165"/>
      <c r="AZ225" s="165"/>
      <c r="BA225" s="165"/>
      <c r="BB225" s="165"/>
      <c r="BC225" s="165"/>
      <c r="BD225" s="243"/>
      <c r="BE225" s="242"/>
      <c r="BF225" s="102"/>
      <c r="BG225" s="102"/>
      <c r="BH225" s="102"/>
      <c r="BI225" s="102"/>
      <c r="BJ225" s="102"/>
    </row>
    <row r="226" spans="2:62" ht="20.25" customHeight="1">
      <c r="B226" s="14"/>
      <c r="C226" s="28"/>
      <c r="D226" s="28"/>
      <c r="E226" s="28"/>
      <c r="F226" s="28"/>
      <c r="G226" s="28"/>
      <c r="H226" s="28"/>
      <c r="I226" s="61"/>
      <c r="J226" s="74"/>
      <c r="K226" s="82" t="s">
        <v>159</v>
      </c>
      <c r="L226" s="82"/>
      <c r="M226" s="96">
        <f>SUM(M222:N225)</f>
        <v>0</v>
      </c>
      <c r="N226" s="96"/>
      <c r="O226" s="96">
        <f>SUM(O222:P225)</f>
        <v>0</v>
      </c>
      <c r="P226" s="96"/>
      <c r="Q226" s="108"/>
      <c r="R226" s="96">
        <f>SUM(R222:S225)</f>
        <v>0</v>
      </c>
      <c r="S226" s="96"/>
      <c r="T226" s="96">
        <f>SUM(T222:U225)</f>
        <v>0</v>
      </c>
      <c r="U226" s="96"/>
      <c r="V226" s="150"/>
      <c r="W226" s="164">
        <f>SUM(W222:X223)</f>
        <v>0</v>
      </c>
      <c r="X226" s="174"/>
      <c r="Y226" s="62"/>
      <c r="Z226" s="165"/>
      <c r="AA226" s="82" t="s">
        <v>159</v>
      </c>
      <c r="AB226" s="82"/>
      <c r="AC226" s="96">
        <f>SUM(AC222:AD225)</f>
        <v>0</v>
      </c>
      <c r="AD226" s="96"/>
      <c r="AE226" s="96">
        <f>SUM(AE222:AF225)</f>
        <v>0</v>
      </c>
      <c r="AF226" s="96"/>
      <c r="AG226" s="108"/>
      <c r="AH226" s="96">
        <f>SUM(AH222:AI225)</f>
        <v>0</v>
      </c>
      <c r="AI226" s="96"/>
      <c r="AJ226" s="96">
        <f>SUM(AJ222:AK225)</f>
        <v>0</v>
      </c>
      <c r="AK226" s="96"/>
      <c r="AL226" s="150"/>
      <c r="AM226" s="164">
        <f>SUM(AM222:AN223)</f>
        <v>0</v>
      </c>
      <c r="AN226" s="174"/>
      <c r="AO226" s="165"/>
      <c r="AP226" s="165"/>
      <c r="AQ226" s="82" t="s">
        <v>7</v>
      </c>
      <c r="AR226" s="82"/>
      <c r="AS226" s="82" t="s">
        <v>0</v>
      </c>
      <c r="AT226" s="82"/>
      <c r="AU226" s="82"/>
      <c r="AV226" s="82"/>
      <c r="AW226" s="165"/>
      <c r="AX226" s="165"/>
      <c r="AY226" s="165"/>
      <c r="AZ226" s="165"/>
      <c r="BA226" s="165"/>
      <c r="BB226" s="165"/>
      <c r="BC226" s="165"/>
      <c r="BD226" s="243"/>
      <c r="BE226" s="242"/>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1"/>
      <c r="W227" s="165"/>
      <c r="X227" s="165"/>
      <c r="Y227" s="165"/>
      <c r="Z227" s="165"/>
      <c r="AA227" s="83"/>
      <c r="AB227" s="83"/>
      <c r="AC227" s="83"/>
      <c r="AD227" s="83"/>
      <c r="AE227" s="103"/>
      <c r="AF227" s="103"/>
      <c r="AG227" s="103"/>
      <c r="AH227" s="113"/>
      <c r="AI227" s="113"/>
      <c r="AJ227" s="113"/>
      <c r="AK227" s="113"/>
      <c r="AL227" s="151"/>
      <c r="AM227" s="165"/>
      <c r="AN227" s="165"/>
      <c r="AO227" s="165"/>
      <c r="AP227" s="165"/>
      <c r="AQ227" s="82" t="s">
        <v>21</v>
      </c>
      <c r="AR227" s="82"/>
      <c r="AS227" s="82" t="s">
        <v>131</v>
      </c>
      <c r="AT227" s="82"/>
      <c r="AU227" s="82"/>
      <c r="AV227" s="82"/>
      <c r="AW227" s="165"/>
      <c r="AX227" s="165"/>
      <c r="AY227" s="165"/>
      <c r="AZ227" s="165"/>
      <c r="BA227" s="165"/>
      <c r="BB227" s="165"/>
      <c r="BC227" s="165"/>
      <c r="BD227" s="243"/>
      <c r="BE227" s="242"/>
      <c r="BF227" s="102"/>
      <c r="BG227" s="102"/>
      <c r="BH227" s="102"/>
      <c r="BI227" s="102"/>
      <c r="BJ227" s="102"/>
    </row>
    <row r="228" spans="2:62" ht="20.25" customHeight="1">
      <c r="B228" s="14"/>
      <c r="C228" s="28"/>
      <c r="D228" s="28"/>
      <c r="E228" s="28"/>
      <c r="F228" s="28"/>
      <c r="G228" s="28"/>
      <c r="H228" s="28"/>
      <c r="I228" s="61"/>
      <c r="J228" s="61"/>
      <c r="K228" s="84" t="s">
        <v>161</v>
      </c>
      <c r="L228" s="74"/>
      <c r="M228" s="74"/>
      <c r="N228" s="74"/>
      <c r="O228" s="74"/>
      <c r="P228" s="74"/>
      <c r="Q228" s="109" t="s">
        <v>218</v>
      </c>
      <c r="R228" s="114" t="s">
        <v>219</v>
      </c>
      <c r="S228" s="118"/>
      <c r="T228" s="129"/>
      <c r="U228" s="129"/>
      <c r="V228" s="74"/>
      <c r="W228" s="74"/>
      <c r="X228" s="74"/>
      <c r="Y228" s="165"/>
      <c r="Z228" s="165"/>
      <c r="AA228" s="84" t="s">
        <v>161</v>
      </c>
      <c r="AB228" s="74"/>
      <c r="AC228" s="74"/>
      <c r="AD228" s="74"/>
      <c r="AE228" s="74"/>
      <c r="AF228" s="74"/>
      <c r="AG228" s="109" t="s">
        <v>218</v>
      </c>
      <c r="AH228" s="198" t="str">
        <f>R228</f>
        <v>週</v>
      </c>
      <c r="AI228" s="199"/>
      <c r="AJ228" s="129"/>
      <c r="AK228" s="129"/>
      <c r="AL228" s="74"/>
      <c r="AM228" s="74"/>
      <c r="AN228" s="74"/>
      <c r="AO228" s="165"/>
      <c r="AP228" s="165"/>
      <c r="AQ228" s="82" t="s">
        <v>14</v>
      </c>
      <c r="AR228" s="82"/>
      <c r="AS228" s="82" t="s">
        <v>132</v>
      </c>
      <c r="AT228" s="82"/>
      <c r="AU228" s="82"/>
      <c r="AV228" s="82"/>
      <c r="AW228" s="165"/>
      <c r="AX228" s="165"/>
      <c r="AY228" s="165"/>
      <c r="AZ228" s="165"/>
      <c r="BA228" s="165"/>
      <c r="BB228" s="165"/>
      <c r="BC228" s="165"/>
      <c r="BD228" s="243"/>
      <c r="BE228" s="242"/>
      <c r="BF228" s="102"/>
      <c r="BG228" s="102"/>
      <c r="BH228" s="102"/>
      <c r="BI228" s="102"/>
      <c r="BJ228" s="102"/>
    </row>
    <row r="229" spans="2:62" ht="20.25" customHeight="1">
      <c r="B229" s="14"/>
      <c r="C229" s="28"/>
      <c r="D229" s="28"/>
      <c r="E229" s="28"/>
      <c r="F229" s="28"/>
      <c r="G229" s="28"/>
      <c r="H229" s="28"/>
      <c r="I229" s="61"/>
      <c r="J229" s="61"/>
      <c r="K229" s="74" t="s">
        <v>162</v>
      </c>
      <c r="L229" s="74"/>
      <c r="M229" s="74"/>
      <c r="N229" s="74"/>
      <c r="O229" s="74"/>
      <c r="P229" s="74" t="s">
        <v>58</v>
      </c>
      <c r="Q229" s="74"/>
      <c r="R229" s="74"/>
      <c r="S229" s="74"/>
      <c r="T229" s="84"/>
      <c r="U229" s="74"/>
      <c r="V229" s="74"/>
      <c r="W229" s="74"/>
      <c r="X229" s="74"/>
      <c r="Y229" s="165"/>
      <c r="Z229" s="165"/>
      <c r="AA229" s="74" t="s">
        <v>162</v>
      </c>
      <c r="AB229" s="74"/>
      <c r="AC229" s="74"/>
      <c r="AD229" s="74"/>
      <c r="AE229" s="74"/>
      <c r="AF229" s="74" t="s">
        <v>58</v>
      </c>
      <c r="AG229" s="74"/>
      <c r="AH229" s="74"/>
      <c r="AI229" s="74"/>
      <c r="AJ229" s="84"/>
      <c r="AK229" s="74"/>
      <c r="AL229" s="74"/>
      <c r="AM229" s="74"/>
      <c r="AN229" s="74"/>
      <c r="AO229" s="165"/>
      <c r="AP229" s="165"/>
      <c r="AQ229" s="82" t="s">
        <v>22</v>
      </c>
      <c r="AR229" s="82"/>
      <c r="AS229" s="82" t="s">
        <v>133</v>
      </c>
      <c r="AT229" s="82"/>
      <c r="AU229" s="82"/>
      <c r="AV229" s="82"/>
      <c r="AW229" s="165"/>
      <c r="AX229" s="165"/>
      <c r="AY229" s="165"/>
      <c r="AZ229" s="165"/>
      <c r="BA229" s="165"/>
      <c r="BB229" s="165"/>
      <c r="BC229" s="165"/>
      <c r="BD229" s="243"/>
      <c r="BE229" s="242"/>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163</v>
      </c>
      <c r="V230" s="74"/>
      <c r="W230" s="74"/>
      <c r="X230" s="74"/>
      <c r="Y230" s="165"/>
      <c r="Z230" s="165"/>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163</v>
      </c>
      <c r="AL230" s="74"/>
      <c r="AM230" s="74"/>
      <c r="AN230" s="74"/>
      <c r="AO230" s="165"/>
      <c r="AP230" s="165"/>
      <c r="AQ230" s="82" t="s">
        <v>25</v>
      </c>
      <c r="AR230" s="82"/>
      <c r="AS230" s="82" t="s">
        <v>33</v>
      </c>
      <c r="AT230" s="82"/>
      <c r="AU230" s="82"/>
      <c r="AV230" s="82"/>
      <c r="AW230" s="165"/>
      <c r="AX230" s="165"/>
      <c r="AY230" s="165"/>
      <c r="AZ230" s="165"/>
      <c r="BA230" s="165"/>
      <c r="BB230" s="165"/>
      <c r="BC230" s="165"/>
      <c r="BD230" s="243"/>
      <c r="BE230" s="242"/>
      <c r="BF230" s="102"/>
      <c r="BG230" s="102"/>
      <c r="BH230" s="102"/>
      <c r="BI230" s="102"/>
      <c r="BJ230" s="102"/>
    </row>
    <row r="231" spans="2:62" ht="20.25" customHeight="1">
      <c r="I231" s="62"/>
      <c r="J231" s="62"/>
      <c r="K231" s="85">
        <f>IF($R$228="週",T226,R226)</f>
        <v>0</v>
      </c>
      <c r="L231" s="85"/>
      <c r="M231" s="85"/>
      <c r="N231" s="85"/>
      <c r="O231" s="80" t="s">
        <v>137</v>
      </c>
      <c r="P231" s="82">
        <f>IF($R$228="週",$BA$6,$BE$6)</f>
        <v>40</v>
      </c>
      <c r="Q231" s="82"/>
      <c r="R231" s="82"/>
      <c r="S231" s="82"/>
      <c r="T231" s="80" t="s">
        <v>164</v>
      </c>
      <c r="U231" s="107">
        <f>ROUNDDOWN(K231/P231,1)</f>
        <v>0</v>
      </c>
      <c r="V231" s="107"/>
      <c r="W231" s="107"/>
      <c r="X231" s="107"/>
      <c r="Y231" s="62"/>
      <c r="Z231" s="62"/>
      <c r="AA231" s="85">
        <f>IF($AH$228="週",AJ226,AH226)</f>
        <v>0</v>
      </c>
      <c r="AB231" s="85"/>
      <c r="AC231" s="85"/>
      <c r="AD231" s="85"/>
      <c r="AE231" s="80" t="s">
        <v>137</v>
      </c>
      <c r="AF231" s="82">
        <f>IF($AH$228="週",$BA$6,$BE$6)</f>
        <v>40</v>
      </c>
      <c r="AG231" s="82"/>
      <c r="AH231" s="82"/>
      <c r="AI231" s="82"/>
      <c r="AJ231" s="80" t="s">
        <v>164</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165</v>
      </c>
      <c r="V232" s="74"/>
      <c r="W232" s="74"/>
      <c r="X232" s="74"/>
      <c r="Y232" s="62"/>
      <c r="Z232" s="62"/>
      <c r="AA232" s="74"/>
      <c r="AB232" s="74"/>
      <c r="AC232" s="74"/>
      <c r="AD232" s="74"/>
      <c r="AE232" s="74"/>
      <c r="AF232" s="74"/>
      <c r="AG232" s="74"/>
      <c r="AH232" s="74"/>
      <c r="AI232" s="74"/>
      <c r="AJ232" s="84"/>
      <c r="AK232" s="74" t="s">
        <v>165</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196</v>
      </c>
      <c r="L233" s="74"/>
      <c r="M233" s="74"/>
      <c r="N233" s="74"/>
      <c r="O233" s="74"/>
      <c r="P233" s="74"/>
      <c r="Q233" s="74"/>
      <c r="R233" s="74"/>
      <c r="S233" s="74"/>
      <c r="T233" s="84"/>
      <c r="U233" s="74"/>
      <c r="V233" s="74"/>
      <c r="W233" s="74"/>
      <c r="X233" s="74"/>
      <c r="Y233" s="62"/>
      <c r="Z233" s="62"/>
      <c r="AA233" s="74" t="s">
        <v>197</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153</v>
      </c>
      <c r="L234" s="74"/>
      <c r="M234" s="74"/>
      <c r="N234" s="74"/>
      <c r="O234" s="74"/>
      <c r="P234" s="74"/>
      <c r="Q234" s="74"/>
      <c r="R234" s="74"/>
      <c r="S234" s="74"/>
      <c r="T234" s="84"/>
      <c r="U234" s="80"/>
      <c r="V234" s="80"/>
      <c r="W234" s="80"/>
      <c r="X234" s="80"/>
      <c r="Y234" s="62"/>
      <c r="Z234" s="62"/>
      <c r="AA234" s="74" t="s">
        <v>153</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166</v>
      </c>
      <c r="L235" s="86"/>
      <c r="M235" s="86"/>
      <c r="N235" s="86"/>
      <c r="O235" s="86"/>
      <c r="P235" s="74" t="s">
        <v>113</v>
      </c>
      <c r="Q235" s="86"/>
      <c r="R235" s="86"/>
      <c r="S235" s="86"/>
      <c r="T235" s="86"/>
      <c r="U235" s="81" t="s">
        <v>159</v>
      </c>
      <c r="V235" s="81"/>
      <c r="W235" s="81"/>
      <c r="X235" s="81"/>
      <c r="Y235" s="62"/>
      <c r="Z235" s="62"/>
      <c r="AA235" s="86" t="s">
        <v>166</v>
      </c>
      <c r="AB235" s="86"/>
      <c r="AC235" s="86"/>
      <c r="AD235" s="86"/>
      <c r="AE235" s="86"/>
      <c r="AF235" s="74" t="s">
        <v>113</v>
      </c>
      <c r="AG235" s="86"/>
      <c r="AH235" s="86"/>
      <c r="AI235" s="86"/>
      <c r="AJ235" s="86"/>
      <c r="AK235" s="81" t="s">
        <v>159</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170</v>
      </c>
      <c r="P236" s="107">
        <f>U231</f>
        <v>0</v>
      </c>
      <c r="Q236" s="107"/>
      <c r="R236" s="107"/>
      <c r="S236" s="107"/>
      <c r="T236" s="80" t="s">
        <v>164</v>
      </c>
      <c r="U236" s="138">
        <f>ROUNDDOWN(K236+P236,1)</f>
        <v>0</v>
      </c>
      <c r="V236" s="138"/>
      <c r="W236" s="138"/>
      <c r="X236" s="138"/>
      <c r="Y236" s="175"/>
      <c r="Z236" s="175"/>
      <c r="AA236" s="176">
        <f>AM226</f>
        <v>0</v>
      </c>
      <c r="AB236" s="176"/>
      <c r="AC236" s="176"/>
      <c r="AD236" s="176"/>
      <c r="AE236" s="151" t="s">
        <v>170</v>
      </c>
      <c r="AF236" s="196">
        <f>AK231</f>
        <v>0</v>
      </c>
      <c r="AG236" s="196"/>
      <c r="AH236" s="196"/>
      <c r="AI236" s="196"/>
      <c r="AJ236" s="151" t="s">
        <v>164</v>
      </c>
      <c r="AK236" s="138">
        <f>ROUNDDOWN(AA236+AF236,1)</f>
        <v>0</v>
      </c>
      <c r="AL236" s="138"/>
      <c r="AM236" s="138"/>
      <c r="AN236" s="138"/>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3:59">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3:59">
      <c r="C285" s="30"/>
      <c r="D285" s="30"/>
      <c r="E285" s="30"/>
      <c r="F285" s="30"/>
      <c r="G285" s="30"/>
      <c r="H285" s="30"/>
      <c r="I285" s="30"/>
      <c r="J285" s="30"/>
      <c r="K285" s="29"/>
      <c r="L285" s="29"/>
    </row>
    <row r="286" spans="3:59">
      <c r="C286" s="30"/>
      <c r="D286" s="30"/>
      <c r="E286" s="30"/>
      <c r="F286" s="30"/>
      <c r="G286" s="30"/>
      <c r="H286" s="30"/>
      <c r="I286" s="30"/>
      <c r="J286" s="30"/>
      <c r="K286" s="29"/>
      <c r="L286" s="29"/>
    </row>
    <row r="287" spans="3:59">
      <c r="C287" s="29"/>
      <c r="D287" s="29"/>
      <c r="E287" s="29"/>
      <c r="F287" s="29"/>
      <c r="G287" s="29"/>
      <c r="H287" s="29"/>
      <c r="I287" s="29"/>
      <c r="J287" s="29"/>
    </row>
    <row r="288" spans="3: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heetViews>
  <sheetFormatPr defaultColWidth="9" defaultRowHeight="25.5"/>
  <cols>
    <col min="1" max="1" width="1.625" style="273" customWidth="1"/>
    <col min="2" max="2" width="5.625" style="274" customWidth="1"/>
    <col min="3" max="3" width="10.625" style="274" customWidth="1"/>
    <col min="4" max="4" width="10.625" style="274" hidden="1" customWidth="1"/>
    <col min="5" max="5" width="3.375" style="274" bestFit="1" customWidth="1"/>
    <col min="6" max="6" width="15.625" style="273" customWidth="1"/>
    <col min="7" max="7" width="3.375" style="273" bestFit="1" customWidth="1"/>
    <col min="8" max="8" width="15.625" style="273" customWidth="1"/>
    <col min="9" max="9" width="3.375" style="273" bestFit="1" customWidth="1"/>
    <col min="10" max="10" width="15.625" style="274" customWidth="1"/>
    <col min="11" max="11" width="3.375" style="273" bestFit="1" customWidth="1"/>
    <col min="12" max="12" width="15.625" style="273" customWidth="1"/>
    <col min="13" max="13" width="3.375" style="273" customWidth="1"/>
    <col min="14" max="14" width="50.625" style="273" customWidth="1"/>
    <col min="15" max="16384" width="9" style="273"/>
  </cols>
  <sheetData>
    <row r="1" spans="2:14">
      <c r="B1" s="275" t="s">
        <v>62</v>
      </c>
    </row>
    <row r="2" spans="2:14">
      <c r="B2" s="276" t="s">
        <v>63</v>
      </c>
      <c r="F2" s="277"/>
      <c r="G2" s="288"/>
      <c r="H2" s="288"/>
      <c r="I2" s="288"/>
      <c r="J2" s="284"/>
      <c r="K2" s="288"/>
      <c r="L2" s="288"/>
    </row>
    <row r="3" spans="2:14">
      <c r="B3" s="277" t="s">
        <v>201</v>
      </c>
      <c r="F3" s="284" t="s">
        <v>202</v>
      </c>
      <c r="G3" s="288"/>
      <c r="H3" s="288"/>
      <c r="I3" s="288"/>
      <c r="J3" s="284"/>
      <c r="K3" s="288"/>
      <c r="L3" s="288"/>
    </row>
    <row r="4" spans="2:14">
      <c r="B4" s="276"/>
      <c r="F4" s="285" t="s">
        <v>38</v>
      </c>
      <c r="G4" s="285"/>
      <c r="H4" s="285"/>
      <c r="I4" s="285"/>
      <c r="J4" s="285"/>
      <c r="K4" s="285"/>
      <c r="L4" s="285"/>
      <c r="N4" s="285" t="s">
        <v>209</v>
      </c>
    </row>
    <row r="5" spans="2:14">
      <c r="B5" s="274" t="s">
        <v>42</v>
      </c>
      <c r="C5" s="274" t="s">
        <v>7</v>
      </c>
      <c r="F5" s="274" t="s">
        <v>210</v>
      </c>
      <c r="G5" s="274"/>
      <c r="H5" s="274" t="s">
        <v>211</v>
      </c>
      <c r="J5" s="274" t="s">
        <v>4</v>
      </c>
      <c r="L5" s="274" t="s">
        <v>38</v>
      </c>
      <c r="N5" s="285"/>
    </row>
    <row r="6" spans="2:14">
      <c r="B6" s="278">
        <v>1</v>
      </c>
      <c r="C6" s="279" t="s">
        <v>68</v>
      </c>
      <c r="D6" s="283" t="str">
        <f t="shared" ref="D6:D38" si="0">C6</f>
        <v>a</v>
      </c>
      <c r="E6" s="278" t="s">
        <v>35</v>
      </c>
      <c r="F6" s="286">
        <v>0.29166666666666669</v>
      </c>
      <c r="G6" s="278" t="s">
        <v>15</v>
      </c>
      <c r="H6" s="286">
        <v>0.66666666666666663</v>
      </c>
      <c r="I6" s="289" t="s">
        <v>65</v>
      </c>
      <c r="J6" s="286">
        <v>4.1666666666666664e-002</v>
      </c>
      <c r="K6" s="290" t="s">
        <v>12</v>
      </c>
      <c r="L6" s="285">
        <f t="shared" ref="L6:L22" si="1">IF(OR(F6="",H6=""),"",(H6+IF(F6&gt;H6,1,0)-F6-J6)*24)</f>
        <v>7.9999999999999982</v>
      </c>
      <c r="N6" s="291"/>
    </row>
    <row r="7" spans="2:14">
      <c r="B7" s="278">
        <v>2</v>
      </c>
      <c r="C7" s="279" t="s">
        <v>43</v>
      </c>
      <c r="D7" s="283" t="str">
        <f t="shared" si="0"/>
        <v>b</v>
      </c>
      <c r="E7" s="278" t="s">
        <v>35</v>
      </c>
      <c r="F7" s="286">
        <v>0.375</v>
      </c>
      <c r="G7" s="278" t="s">
        <v>15</v>
      </c>
      <c r="H7" s="286">
        <v>0.75</v>
      </c>
      <c r="I7" s="289" t="s">
        <v>65</v>
      </c>
      <c r="J7" s="286">
        <v>4.1666666666666664e-002</v>
      </c>
      <c r="K7" s="290" t="s">
        <v>12</v>
      </c>
      <c r="L7" s="285">
        <f t="shared" si="1"/>
        <v>8</v>
      </c>
      <c r="N7" s="291"/>
    </row>
    <row r="8" spans="2:14">
      <c r="B8" s="278">
        <v>3</v>
      </c>
      <c r="C8" s="279" t="s">
        <v>70</v>
      </c>
      <c r="D8" s="283" t="str">
        <f t="shared" si="0"/>
        <v>c</v>
      </c>
      <c r="E8" s="278" t="s">
        <v>35</v>
      </c>
      <c r="F8" s="286">
        <v>0.41666666666666669</v>
      </c>
      <c r="G8" s="278" t="s">
        <v>15</v>
      </c>
      <c r="H8" s="286">
        <v>0.79166666666666663</v>
      </c>
      <c r="I8" s="289" t="s">
        <v>65</v>
      </c>
      <c r="J8" s="286">
        <v>4.1666666666666664e-002</v>
      </c>
      <c r="K8" s="290" t="s">
        <v>12</v>
      </c>
      <c r="L8" s="285">
        <f t="shared" si="1"/>
        <v>7.9999999999999982</v>
      </c>
      <c r="N8" s="291"/>
    </row>
    <row r="9" spans="2:14">
      <c r="B9" s="278">
        <v>4</v>
      </c>
      <c r="C9" s="279" t="s">
        <v>71</v>
      </c>
      <c r="D9" s="283" t="str">
        <f t="shared" si="0"/>
        <v>d</v>
      </c>
      <c r="E9" s="278" t="s">
        <v>35</v>
      </c>
      <c r="F9" s="286">
        <v>0.5</v>
      </c>
      <c r="G9" s="278" t="s">
        <v>15</v>
      </c>
      <c r="H9" s="286">
        <v>0.875</v>
      </c>
      <c r="I9" s="289" t="s">
        <v>65</v>
      </c>
      <c r="J9" s="286">
        <v>4.1666666666666664e-002</v>
      </c>
      <c r="K9" s="290" t="s">
        <v>12</v>
      </c>
      <c r="L9" s="285">
        <f t="shared" si="1"/>
        <v>8</v>
      </c>
      <c r="N9" s="291"/>
    </row>
    <row r="10" spans="2:14">
      <c r="B10" s="278">
        <v>5</v>
      </c>
      <c r="C10" s="279" t="s">
        <v>72</v>
      </c>
      <c r="D10" s="283" t="str">
        <f t="shared" si="0"/>
        <v>e</v>
      </c>
      <c r="E10" s="278" t="s">
        <v>35</v>
      </c>
      <c r="F10" s="286">
        <v>0.375</v>
      </c>
      <c r="G10" s="278" t="s">
        <v>15</v>
      </c>
      <c r="H10" s="286">
        <v>0.54166666666666663</v>
      </c>
      <c r="I10" s="289" t="s">
        <v>65</v>
      </c>
      <c r="J10" s="286">
        <v>0</v>
      </c>
      <c r="K10" s="290" t="s">
        <v>12</v>
      </c>
      <c r="L10" s="285">
        <f t="shared" si="1"/>
        <v>3.9999999999999991</v>
      </c>
      <c r="N10" s="291"/>
    </row>
    <row r="11" spans="2:14">
      <c r="B11" s="278">
        <v>6</v>
      </c>
      <c r="C11" s="279" t="s">
        <v>50</v>
      </c>
      <c r="D11" s="283" t="str">
        <f t="shared" si="0"/>
        <v>f</v>
      </c>
      <c r="E11" s="278" t="s">
        <v>35</v>
      </c>
      <c r="F11" s="286">
        <v>0.54166666666666663</v>
      </c>
      <c r="G11" s="278" t="s">
        <v>15</v>
      </c>
      <c r="H11" s="286">
        <v>0.77083333333333337</v>
      </c>
      <c r="I11" s="289" t="s">
        <v>65</v>
      </c>
      <c r="J11" s="286">
        <v>0</v>
      </c>
      <c r="K11" s="290" t="s">
        <v>12</v>
      </c>
      <c r="L11" s="285">
        <f t="shared" si="1"/>
        <v>5.5000000000000018</v>
      </c>
      <c r="N11" s="291"/>
    </row>
    <row r="12" spans="2:14">
      <c r="B12" s="278">
        <v>7</v>
      </c>
      <c r="C12" s="279" t="s">
        <v>73</v>
      </c>
      <c r="D12" s="283" t="str">
        <f t="shared" si="0"/>
        <v>g</v>
      </c>
      <c r="E12" s="278" t="s">
        <v>35</v>
      </c>
      <c r="F12" s="286">
        <v>0.58333333333333337</v>
      </c>
      <c r="G12" s="278" t="s">
        <v>15</v>
      </c>
      <c r="H12" s="286">
        <v>0.83333333333333337</v>
      </c>
      <c r="I12" s="289" t="s">
        <v>65</v>
      </c>
      <c r="J12" s="286">
        <v>0</v>
      </c>
      <c r="K12" s="290" t="s">
        <v>12</v>
      </c>
      <c r="L12" s="285">
        <f t="shared" si="1"/>
        <v>6</v>
      </c>
      <c r="N12" s="291"/>
    </row>
    <row r="13" spans="2:14">
      <c r="B13" s="278">
        <v>8</v>
      </c>
      <c r="C13" s="279" t="s">
        <v>66</v>
      </c>
      <c r="D13" s="283" t="str">
        <f t="shared" si="0"/>
        <v>h</v>
      </c>
      <c r="E13" s="278" t="s">
        <v>35</v>
      </c>
      <c r="F13" s="286">
        <v>0.66666666666666663</v>
      </c>
      <c r="G13" s="278" t="s">
        <v>15</v>
      </c>
      <c r="H13" s="286">
        <v>0</v>
      </c>
      <c r="I13" s="289" t="s">
        <v>65</v>
      </c>
      <c r="J13" s="286">
        <v>2.0833333333333332e-002</v>
      </c>
      <c r="K13" s="290" t="s">
        <v>12</v>
      </c>
      <c r="L13" s="285">
        <f t="shared" si="1"/>
        <v>7.5000000000000018</v>
      </c>
      <c r="N13" s="291" t="s">
        <v>221</v>
      </c>
    </row>
    <row r="14" spans="2:14">
      <c r="B14" s="278">
        <v>9</v>
      </c>
      <c r="C14" s="279" t="s">
        <v>61</v>
      </c>
      <c r="D14" s="283" t="str">
        <f t="shared" si="0"/>
        <v>i</v>
      </c>
      <c r="E14" s="278" t="s">
        <v>35</v>
      </c>
      <c r="F14" s="286">
        <v>0</v>
      </c>
      <c r="G14" s="278" t="s">
        <v>15</v>
      </c>
      <c r="H14" s="286">
        <v>0.375</v>
      </c>
      <c r="I14" s="289" t="s">
        <v>65</v>
      </c>
      <c r="J14" s="286">
        <v>2.0833333333333332e-002</v>
      </c>
      <c r="K14" s="290" t="s">
        <v>12</v>
      </c>
      <c r="L14" s="285">
        <f t="shared" si="1"/>
        <v>8.5</v>
      </c>
      <c r="N14" s="291" t="s">
        <v>231</v>
      </c>
    </row>
    <row r="15" spans="2:14">
      <c r="B15" s="278">
        <v>10</v>
      </c>
      <c r="C15" s="279" t="s">
        <v>46</v>
      </c>
      <c r="D15" s="283" t="str">
        <f t="shared" si="0"/>
        <v>j</v>
      </c>
      <c r="E15" s="278" t="s">
        <v>35</v>
      </c>
      <c r="F15" s="286"/>
      <c r="G15" s="278" t="s">
        <v>15</v>
      </c>
      <c r="H15" s="286"/>
      <c r="I15" s="289" t="s">
        <v>65</v>
      </c>
      <c r="J15" s="286">
        <v>0</v>
      </c>
      <c r="K15" s="290" t="s">
        <v>12</v>
      </c>
      <c r="L15" s="285" t="str">
        <f t="shared" si="1"/>
        <v/>
      </c>
      <c r="N15" s="291"/>
    </row>
    <row r="16" spans="2:14">
      <c r="B16" s="278">
        <v>11</v>
      </c>
      <c r="C16" s="279" t="s">
        <v>75</v>
      </c>
      <c r="D16" s="283" t="str">
        <f t="shared" si="0"/>
        <v>k</v>
      </c>
      <c r="E16" s="278" t="s">
        <v>35</v>
      </c>
      <c r="F16" s="286"/>
      <c r="G16" s="278" t="s">
        <v>15</v>
      </c>
      <c r="H16" s="286"/>
      <c r="I16" s="289" t="s">
        <v>65</v>
      </c>
      <c r="J16" s="286">
        <v>0</v>
      </c>
      <c r="K16" s="290" t="s">
        <v>12</v>
      </c>
      <c r="L16" s="285" t="str">
        <f t="shared" si="1"/>
        <v/>
      </c>
      <c r="N16" s="291"/>
    </row>
    <row r="17" spans="2:14">
      <c r="B17" s="278">
        <v>12</v>
      </c>
      <c r="C17" s="279" t="s">
        <v>77</v>
      </c>
      <c r="D17" s="283" t="str">
        <f t="shared" si="0"/>
        <v>l</v>
      </c>
      <c r="E17" s="278" t="s">
        <v>35</v>
      </c>
      <c r="F17" s="286"/>
      <c r="G17" s="278" t="s">
        <v>15</v>
      </c>
      <c r="H17" s="286"/>
      <c r="I17" s="289" t="s">
        <v>65</v>
      </c>
      <c r="J17" s="286">
        <v>0</v>
      </c>
      <c r="K17" s="290" t="s">
        <v>12</v>
      </c>
      <c r="L17" s="285" t="str">
        <f t="shared" si="1"/>
        <v/>
      </c>
      <c r="N17" s="291"/>
    </row>
    <row r="18" spans="2:14">
      <c r="B18" s="278">
        <v>13</v>
      </c>
      <c r="C18" s="279" t="s">
        <v>10</v>
      </c>
      <c r="D18" s="283" t="str">
        <f t="shared" si="0"/>
        <v>m</v>
      </c>
      <c r="E18" s="278" t="s">
        <v>35</v>
      </c>
      <c r="F18" s="286"/>
      <c r="G18" s="278" t="s">
        <v>15</v>
      </c>
      <c r="H18" s="286"/>
      <c r="I18" s="289" t="s">
        <v>65</v>
      </c>
      <c r="J18" s="286">
        <v>0</v>
      </c>
      <c r="K18" s="290" t="s">
        <v>12</v>
      </c>
      <c r="L18" s="285" t="str">
        <f t="shared" si="1"/>
        <v/>
      </c>
      <c r="N18" s="291"/>
    </row>
    <row r="19" spans="2:14">
      <c r="B19" s="278">
        <v>14</v>
      </c>
      <c r="C19" s="279" t="s">
        <v>19</v>
      </c>
      <c r="D19" s="283" t="str">
        <f t="shared" si="0"/>
        <v>n</v>
      </c>
      <c r="E19" s="278" t="s">
        <v>35</v>
      </c>
      <c r="F19" s="286"/>
      <c r="G19" s="278" t="s">
        <v>15</v>
      </c>
      <c r="H19" s="286"/>
      <c r="I19" s="289" t="s">
        <v>65</v>
      </c>
      <c r="J19" s="286">
        <v>0</v>
      </c>
      <c r="K19" s="290" t="s">
        <v>12</v>
      </c>
      <c r="L19" s="285" t="str">
        <f t="shared" si="1"/>
        <v/>
      </c>
      <c r="N19" s="291"/>
    </row>
    <row r="20" spans="2:14">
      <c r="B20" s="278">
        <v>15</v>
      </c>
      <c r="C20" s="279" t="s">
        <v>37</v>
      </c>
      <c r="D20" s="283" t="str">
        <f t="shared" si="0"/>
        <v>o</v>
      </c>
      <c r="E20" s="278" t="s">
        <v>35</v>
      </c>
      <c r="F20" s="286"/>
      <c r="G20" s="278" t="s">
        <v>15</v>
      </c>
      <c r="H20" s="286"/>
      <c r="I20" s="289" t="s">
        <v>65</v>
      </c>
      <c r="J20" s="286">
        <v>0</v>
      </c>
      <c r="K20" s="290" t="s">
        <v>12</v>
      </c>
      <c r="L20" s="285" t="str">
        <f t="shared" si="1"/>
        <v/>
      </c>
      <c r="N20" s="291"/>
    </row>
    <row r="21" spans="2:14">
      <c r="B21" s="278">
        <v>16</v>
      </c>
      <c r="C21" s="279" t="s">
        <v>28</v>
      </c>
      <c r="D21" s="283" t="str">
        <f t="shared" si="0"/>
        <v>p</v>
      </c>
      <c r="E21" s="278" t="s">
        <v>35</v>
      </c>
      <c r="F21" s="286"/>
      <c r="G21" s="278" t="s">
        <v>15</v>
      </c>
      <c r="H21" s="286"/>
      <c r="I21" s="289" t="s">
        <v>65</v>
      </c>
      <c r="J21" s="286">
        <v>0</v>
      </c>
      <c r="K21" s="290" t="s">
        <v>12</v>
      </c>
      <c r="L21" s="285" t="str">
        <f t="shared" si="1"/>
        <v/>
      </c>
      <c r="N21" s="291"/>
    </row>
    <row r="22" spans="2:14">
      <c r="B22" s="278">
        <v>17</v>
      </c>
      <c r="C22" s="279" t="s">
        <v>78</v>
      </c>
      <c r="D22" s="283" t="str">
        <f t="shared" si="0"/>
        <v>q</v>
      </c>
      <c r="E22" s="278" t="s">
        <v>35</v>
      </c>
      <c r="F22" s="286"/>
      <c r="G22" s="278" t="s">
        <v>15</v>
      </c>
      <c r="H22" s="286"/>
      <c r="I22" s="289" t="s">
        <v>65</v>
      </c>
      <c r="J22" s="286">
        <v>0</v>
      </c>
      <c r="K22" s="290" t="s">
        <v>12</v>
      </c>
      <c r="L22" s="285" t="str">
        <f t="shared" si="1"/>
        <v/>
      </c>
      <c r="N22" s="291"/>
    </row>
    <row r="23" spans="2:14">
      <c r="B23" s="278">
        <v>18</v>
      </c>
      <c r="C23" s="279" t="s">
        <v>69</v>
      </c>
      <c r="D23" s="283" t="str">
        <f t="shared" si="0"/>
        <v>r</v>
      </c>
      <c r="E23" s="278" t="s">
        <v>35</v>
      </c>
      <c r="F23" s="287"/>
      <c r="G23" s="278" t="s">
        <v>15</v>
      </c>
      <c r="H23" s="287"/>
      <c r="I23" s="289" t="s">
        <v>65</v>
      </c>
      <c r="J23" s="287"/>
      <c r="K23" s="290" t="s">
        <v>12</v>
      </c>
      <c r="L23" s="279">
        <v>1</v>
      </c>
      <c r="N23" s="291"/>
    </row>
    <row r="24" spans="2:14">
      <c r="B24" s="278">
        <v>19</v>
      </c>
      <c r="C24" s="279" t="s">
        <v>80</v>
      </c>
      <c r="D24" s="283" t="str">
        <f t="shared" si="0"/>
        <v>s</v>
      </c>
      <c r="E24" s="278" t="s">
        <v>35</v>
      </c>
      <c r="F24" s="287"/>
      <c r="G24" s="278" t="s">
        <v>15</v>
      </c>
      <c r="H24" s="287"/>
      <c r="I24" s="289" t="s">
        <v>65</v>
      </c>
      <c r="J24" s="287"/>
      <c r="K24" s="290" t="s">
        <v>12</v>
      </c>
      <c r="L24" s="279">
        <v>2</v>
      </c>
      <c r="N24" s="291"/>
    </row>
    <row r="25" spans="2:14">
      <c r="B25" s="278">
        <v>20</v>
      </c>
      <c r="C25" s="279" t="s">
        <v>18</v>
      </c>
      <c r="D25" s="283" t="str">
        <f t="shared" si="0"/>
        <v>t</v>
      </c>
      <c r="E25" s="278" t="s">
        <v>35</v>
      </c>
      <c r="F25" s="287"/>
      <c r="G25" s="278" t="s">
        <v>15</v>
      </c>
      <c r="H25" s="287"/>
      <c r="I25" s="289" t="s">
        <v>65</v>
      </c>
      <c r="J25" s="287"/>
      <c r="K25" s="290" t="s">
        <v>12</v>
      </c>
      <c r="L25" s="279">
        <v>3</v>
      </c>
      <c r="N25" s="291"/>
    </row>
    <row r="26" spans="2:14">
      <c r="B26" s="278">
        <v>21</v>
      </c>
      <c r="C26" s="279" t="s">
        <v>81</v>
      </c>
      <c r="D26" s="283" t="str">
        <f t="shared" si="0"/>
        <v>u</v>
      </c>
      <c r="E26" s="278" t="s">
        <v>35</v>
      </c>
      <c r="F26" s="287"/>
      <c r="G26" s="278" t="s">
        <v>15</v>
      </c>
      <c r="H26" s="287"/>
      <c r="I26" s="289" t="s">
        <v>65</v>
      </c>
      <c r="J26" s="287"/>
      <c r="K26" s="290" t="s">
        <v>12</v>
      </c>
      <c r="L26" s="279">
        <v>4</v>
      </c>
      <c r="N26" s="291"/>
    </row>
    <row r="27" spans="2:14">
      <c r="B27" s="278">
        <v>22</v>
      </c>
      <c r="C27" s="279" t="s">
        <v>82</v>
      </c>
      <c r="D27" s="283" t="str">
        <f t="shared" si="0"/>
        <v>v</v>
      </c>
      <c r="E27" s="278" t="s">
        <v>35</v>
      </c>
      <c r="F27" s="287"/>
      <c r="G27" s="278" t="s">
        <v>15</v>
      </c>
      <c r="H27" s="287"/>
      <c r="I27" s="289" t="s">
        <v>65</v>
      </c>
      <c r="J27" s="287"/>
      <c r="K27" s="290" t="s">
        <v>12</v>
      </c>
      <c r="L27" s="279">
        <v>5</v>
      </c>
      <c r="N27" s="291"/>
    </row>
    <row r="28" spans="2:14">
      <c r="B28" s="278">
        <v>23</v>
      </c>
      <c r="C28" s="279" t="s">
        <v>60</v>
      </c>
      <c r="D28" s="283" t="str">
        <f t="shared" si="0"/>
        <v>w</v>
      </c>
      <c r="E28" s="278" t="s">
        <v>35</v>
      </c>
      <c r="F28" s="287"/>
      <c r="G28" s="278" t="s">
        <v>15</v>
      </c>
      <c r="H28" s="287"/>
      <c r="I28" s="289" t="s">
        <v>65</v>
      </c>
      <c r="J28" s="287"/>
      <c r="K28" s="290" t="s">
        <v>12</v>
      </c>
      <c r="L28" s="279">
        <v>6</v>
      </c>
      <c r="N28" s="291"/>
    </row>
    <row r="29" spans="2:14">
      <c r="B29" s="278">
        <v>24</v>
      </c>
      <c r="C29" s="279" t="s">
        <v>83</v>
      </c>
      <c r="D29" s="283" t="str">
        <f t="shared" si="0"/>
        <v>x</v>
      </c>
      <c r="E29" s="278" t="s">
        <v>35</v>
      </c>
      <c r="F29" s="287"/>
      <c r="G29" s="278" t="s">
        <v>15</v>
      </c>
      <c r="H29" s="287"/>
      <c r="I29" s="289" t="s">
        <v>65</v>
      </c>
      <c r="J29" s="287"/>
      <c r="K29" s="290" t="s">
        <v>12</v>
      </c>
      <c r="L29" s="279">
        <v>7</v>
      </c>
      <c r="N29" s="291"/>
    </row>
    <row r="30" spans="2:14">
      <c r="B30" s="278">
        <v>25</v>
      </c>
      <c r="C30" s="279" t="s">
        <v>86</v>
      </c>
      <c r="D30" s="283" t="str">
        <f t="shared" si="0"/>
        <v>y</v>
      </c>
      <c r="E30" s="278" t="s">
        <v>35</v>
      </c>
      <c r="F30" s="287"/>
      <c r="G30" s="278" t="s">
        <v>15</v>
      </c>
      <c r="H30" s="287"/>
      <c r="I30" s="289" t="s">
        <v>65</v>
      </c>
      <c r="J30" s="287"/>
      <c r="K30" s="290" t="s">
        <v>12</v>
      </c>
      <c r="L30" s="279">
        <v>8</v>
      </c>
      <c r="N30" s="291"/>
    </row>
    <row r="31" spans="2:14">
      <c r="B31" s="278">
        <v>26</v>
      </c>
      <c r="C31" s="279" t="s">
        <v>2</v>
      </c>
      <c r="D31" s="283" t="str">
        <f t="shared" si="0"/>
        <v>z</v>
      </c>
      <c r="E31" s="278" t="s">
        <v>35</v>
      </c>
      <c r="F31" s="287"/>
      <c r="G31" s="278" t="s">
        <v>15</v>
      </c>
      <c r="H31" s="287"/>
      <c r="I31" s="289" t="s">
        <v>65</v>
      </c>
      <c r="J31" s="287"/>
      <c r="K31" s="290" t="s">
        <v>12</v>
      </c>
      <c r="L31" s="279">
        <v>1</v>
      </c>
      <c r="N31" s="291"/>
    </row>
    <row r="32" spans="2:14">
      <c r="B32" s="278">
        <v>27</v>
      </c>
      <c r="C32" s="279" t="s">
        <v>83</v>
      </c>
      <c r="D32" s="283" t="str">
        <f t="shared" si="0"/>
        <v>x</v>
      </c>
      <c r="E32" s="278" t="s">
        <v>35</v>
      </c>
      <c r="F32" s="287"/>
      <c r="G32" s="278" t="s">
        <v>15</v>
      </c>
      <c r="H32" s="287"/>
      <c r="I32" s="289" t="s">
        <v>65</v>
      </c>
      <c r="J32" s="287"/>
      <c r="K32" s="290" t="s">
        <v>12</v>
      </c>
      <c r="L32" s="279">
        <v>2</v>
      </c>
      <c r="N32" s="291"/>
    </row>
    <row r="33" spans="2:14">
      <c r="B33" s="278">
        <v>28</v>
      </c>
      <c r="C33" s="279" t="s">
        <v>87</v>
      </c>
      <c r="D33" s="283" t="str">
        <f t="shared" si="0"/>
        <v>aa</v>
      </c>
      <c r="E33" s="278" t="s">
        <v>35</v>
      </c>
      <c r="F33" s="287"/>
      <c r="G33" s="278" t="s">
        <v>15</v>
      </c>
      <c r="H33" s="287"/>
      <c r="I33" s="289" t="s">
        <v>65</v>
      </c>
      <c r="J33" s="287"/>
      <c r="K33" s="290" t="s">
        <v>12</v>
      </c>
      <c r="L33" s="279">
        <v>3</v>
      </c>
      <c r="N33" s="291"/>
    </row>
    <row r="34" spans="2:14">
      <c r="B34" s="278">
        <v>29</v>
      </c>
      <c r="C34" s="279" t="s">
        <v>88</v>
      </c>
      <c r="D34" s="283" t="str">
        <f t="shared" si="0"/>
        <v>ab</v>
      </c>
      <c r="E34" s="278" t="s">
        <v>35</v>
      </c>
      <c r="F34" s="287"/>
      <c r="G34" s="278" t="s">
        <v>15</v>
      </c>
      <c r="H34" s="287"/>
      <c r="I34" s="289" t="s">
        <v>65</v>
      </c>
      <c r="J34" s="287"/>
      <c r="K34" s="290" t="s">
        <v>12</v>
      </c>
      <c r="L34" s="279">
        <v>4</v>
      </c>
      <c r="N34" s="291"/>
    </row>
    <row r="35" spans="2:14">
      <c r="B35" s="278">
        <v>30</v>
      </c>
      <c r="C35" s="279" t="s">
        <v>89</v>
      </c>
      <c r="D35" s="283" t="str">
        <f t="shared" si="0"/>
        <v>ac</v>
      </c>
      <c r="E35" s="278" t="s">
        <v>35</v>
      </c>
      <c r="F35" s="287"/>
      <c r="G35" s="278" t="s">
        <v>15</v>
      </c>
      <c r="H35" s="287"/>
      <c r="I35" s="289" t="s">
        <v>65</v>
      </c>
      <c r="J35" s="287"/>
      <c r="K35" s="290" t="s">
        <v>12</v>
      </c>
      <c r="L35" s="279">
        <v>5</v>
      </c>
      <c r="N35" s="291"/>
    </row>
    <row r="36" spans="2:14">
      <c r="B36" s="278">
        <v>31</v>
      </c>
      <c r="C36" s="279" t="s">
        <v>91</v>
      </c>
      <c r="D36" s="283" t="str">
        <f t="shared" si="0"/>
        <v>ad</v>
      </c>
      <c r="E36" s="278" t="s">
        <v>35</v>
      </c>
      <c r="F36" s="287"/>
      <c r="G36" s="278" t="s">
        <v>15</v>
      </c>
      <c r="H36" s="287"/>
      <c r="I36" s="289" t="s">
        <v>65</v>
      </c>
      <c r="J36" s="287"/>
      <c r="K36" s="290" t="s">
        <v>12</v>
      </c>
      <c r="L36" s="279">
        <v>6</v>
      </c>
      <c r="N36" s="291"/>
    </row>
    <row r="37" spans="2:14">
      <c r="B37" s="278">
        <v>32</v>
      </c>
      <c r="C37" s="279" t="s">
        <v>94</v>
      </c>
      <c r="D37" s="283" t="str">
        <f t="shared" si="0"/>
        <v>ae</v>
      </c>
      <c r="E37" s="278" t="s">
        <v>35</v>
      </c>
      <c r="F37" s="287"/>
      <c r="G37" s="278" t="s">
        <v>15</v>
      </c>
      <c r="H37" s="287"/>
      <c r="I37" s="289" t="s">
        <v>65</v>
      </c>
      <c r="J37" s="287"/>
      <c r="K37" s="290" t="s">
        <v>12</v>
      </c>
      <c r="L37" s="279">
        <v>7</v>
      </c>
      <c r="N37" s="291"/>
    </row>
    <row r="38" spans="2:14">
      <c r="B38" s="278">
        <v>33</v>
      </c>
      <c r="C38" s="279" t="s">
        <v>96</v>
      </c>
      <c r="D38" s="283" t="str">
        <f t="shared" si="0"/>
        <v>af</v>
      </c>
      <c r="E38" s="278" t="s">
        <v>35</v>
      </c>
      <c r="F38" s="287"/>
      <c r="G38" s="278" t="s">
        <v>15</v>
      </c>
      <c r="H38" s="287"/>
      <c r="I38" s="289" t="s">
        <v>65</v>
      </c>
      <c r="J38" s="287"/>
      <c r="K38" s="290" t="s">
        <v>12</v>
      </c>
      <c r="L38" s="279">
        <v>8</v>
      </c>
      <c r="N38" s="291"/>
    </row>
    <row r="39" spans="2:14">
      <c r="B39" s="278">
        <v>34</v>
      </c>
      <c r="C39" s="280" t="s">
        <v>123</v>
      </c>
      <c r="D39" s="283"/>
      <c r="E39" s="278" t="s">
        <v>35</v>
      </c>
      <c r="F39" s="286">
        <v>0.29166666666666669</v>
      </c>
      <c r="G39" s="278" t="s">
        <v>15</v>
      </c>
      <c r="H39" s="286">
        <v>0.39583333333333331</v>
      </c>
      <c r="I39" s="289" t="s">
        <v>65</v>
      </c>
      <c r="J39" s="286">
        <v>0</v>
      </c>
      <c r="K39" s="290" t="s">
        <v>12</v>
      </c>
      <c r="L39" s="285">
        <f>IF(OR(F39="",H39=""),"",(H39+IF(F39&gt;H39,1,0)-F39-J39)*24)</f>
        <v>2.4999999999999991</v>
      </c>
      <c r="N39" s="291"/>
    </row>
    <row r="40" spans="2:14">
      <c r="B40" s="278"/>
      <c r="C40" s="281" t="s">
        <v>64</v>
      </c>
      <c r="D40" s="283"/>
      <c r="E40" s="278" t="s">
        <v>35</v>
      </c>
      <c r="F40" s="286">
        <v>0.6875</v>
      </c>
      <c r="G40" s="278" t="s">
        <v>15</v>
      </c>
      <c r="H40" s="286">
        <v>0.83333333333333337</v>
      </c>
      <c r="I40" s="289" t="s">
        <v>65</v>
      </c>
      <c r="J40" s="286">
        <v>0</v>
      </c>
      <c r="K40" s="290" t="s">
        <v>12</v>
      </c>
      <c r="L40" s="285">
        <f>IF(OR(F40="",H40=""),"",(H40+IF(F40&gt;H40,1,0)-F40-J40)*24)</f>
        <v>3.5000000000000009</v>
      </c>
      <c r="N40" s="291"/>
    </row>
    <row r="41" spans="2:14">
      <c r="B41" s="278"/>
      <c r="C41" s="282" t="s">
        <v>64</v>
      </c>
      <c r="D41" s="283" t="str">
        <f>C39</f>
        <v>ag</v>
      </c>
      <c r="E41" s="278" t="s">
        <v>35</v>
      </c>
      <c r="F41" s="286" t="s">
        <v>64</v>
      </c>
      <c r="G41" s="278" t="s">
        <v>15</v>
      </c>
      <c r="H41" s="286" t="s">
        <v>64</v>
      </c>
      <c r="I41" s="289" t="s">
        <v>65</v>
      </c>
      <c r="J41" s="286" t="s">
        <v>64</v>
      </c>
      <c r="K41" s="290" t="s">
        <v>12</v>
      </c>
      <c r="L41" s="285">
        <f>IF(OR(L39="",L40=""),"",L39+L40)</f>
        <v>6</v>
      </c>
      <c r="N41" s="291" t="s">
        <v>6</v>
      </c>
    </row>
    <row r="42" spans="2:14">
      <c r="B42" s="278"/>
      <c r="C42" s="280" t="s">
        <v>74</v>
      </c>
      <c r="D42" s="283"/>
      <c r="E42" s="278" t="s">
        <v>35</v>
      </c>
      <c r="F42" s="286"/>
      <c r="G42" s="278" t="s">
        <v>15</v>
      </c>
      <c r="H42" s="286"/>
      <c r="I42" s="289" t="s">
        <v>65</v>
      </c>
      <c r="J42" s="286">
        <v>0</v>
      </c>
      <c r="K42" s="290" t="s">
        <v>12</v>
      </c>
      <c r="L42" s="285" t="str">
        <f>IF(OR(F42="",H42=""),"",(H42+IF(F42&gt;H42,1,0)-F42-J42)*24)</f>
        <v/>
      </c>
      <c r="N42" s="291"/>
    </row>
    <row r="43" spans="2:14">
      <c r="B43" s="278">
        <v>35</v>
      </c>
      <c r="C43" s="281" t="s">
        <v>64</v>
      </c>
      <c r="D43" s="283"/>
      <c r="E43" s="278" t="s">
        <v>35</v>
      </c>
      <c r="F43" s="286"/>
      <c r="G43" s="278" t="s">
        <v>15</v>
      </c>
      <c r="H43" s="286"/>
      <c r="I43" s="289" t="s">
        <v>65</v>
      </c>
      <c r="J43" s="286">
        <v>0</v>
      </c>
      <c r="K43" s="290" t="s">
        <v>12</v>
      </c>
      <c r="L43" s="285" t="str">
        <f>IF(OR(F43="",H43=""),"",(H43+IF(F43&gt;H43,1,0)-F43-J43)*24)</f>
        <v/>
      </c>
      <c r="N43" s="291"/>
    </row>
    <row r="44" spans="2:14">
      <c r="B44" s="278"/>
      <c r="C44" s="282" t="s">
        <v>64</v>
      </c>
      <c r="D44" s="283" t="str">
        <f>C42</f>
        <v>ah</v>
      </c>
      <c r="E44" s="278" t="s">
        <v>35</v>
      </c>
      <c r="F44" s="286" t="s">
        <v>64</v>
      </c>
      <c r="G44" s="278" t="s">
        <v>15</v>
      </c>
      <c r="H44" s="286" t="s">
        <v>64</v>
      </c>
      <c r="I44" s="289" t="s">
        <v>65</v>
      </c>
      <c r="J44" s="286" t="s">
        <v>64</v>
      </c>
      <c r="K44" s="290" t="s">
        <v>12</v>
      </c>
      <c r="L44" s="285" t="str">
        <f>IF(OR(L42="",L43=""),"",L42+L43)</f>
        <v/>
      </c>
      <c r="N44" s="291" t="s">
        <v>212</v>
      </c>
    </row>
    <row r="45" spans="2:14">
      <c r="B45" s="278"/>
      <c r="C45" s="280" t="s">
        <v>180</v>
      </c>
      <c r="D45" s="283"/>
      <c r="E45" s="278" t="s">
        <v>35</v>
      </c>
      <c r="F45" s="286"/>
      <c r="G45" s="278" t="s">
        <v>15</v>
      </c>
      <c r="H45" s="286"/>
      <c r="I45" s="289" t="s">
        <v>65</v>
      </c>
      <c r="J45" s="286">
        <v>0</v>
      </c>
      <c r="K45" s="290" t="s">
        <v>12</v>
      </c>
      <c r="L45" s="285" t="str">
        <f>IF(OR(F45="",H45=""),"",(H45+IF(F45&gt;H45,1,0)-F45-J45)*24)</f>
        <v/>
      </c>
      <c r="N45" s="291"/>
    </row>
    <row r="46" spans="2:14">
      <c r="B46" s="278">
        <v>36</v>
      </c>
      <c r="C46" s="281" t="s">
        <v>64</v>
      </c>
      <c r="D46" s="283"/>
      <c r="E46" s="278" t="s">
        <v>35</v>
      </c>
      <c r="F46" s="286"/>
      <c r="G46" s="278" t="s">
        <v>15</v>
      </c>
      <c r="H46" s="286"/>
      <c r="I46" s="289" t="s">
        <v>65</v>
      </c>
      <c r="J46" s="286">
        <v>0</v>
      </c>
      <c r="K46" s="290" t="s">
        <v>12</v>
      </c>
      <c r="L46" s="285" t="str">
        <f>IF(OR(F46="",H46=""),"",(H46+IF(F46&gt;H46,1,0)-F46-J46)*24)</f>
        <v/>
      </c>
      <c r="N46" s="291"/>
    </row>
    <row r="47" spans="2:14">
      <c r="B47" s="278"/>
      <c r="C47" s="282" t="s">
        <v>64</v>
      </c>
      <c r="D47" s="283" t="str">
        <f>C45</f>
        <v>ai</v>
      </c>
      <c r="E47" s="278" t="s">
        <v>35</v>
      </c>
      <c r="F47" s="286" t="s">
        <v>64</v>
      </c>
      <c r="G47" s="278" t="s">
        <v>15</v>
      </c>
      <c r="H47" s="286" t="s">
        <v>64</v>
      </c>
      <c r="I47" s="289" t="s">
        <v>65</v>
      </c>
      <c r="J47" s="286" t="s">
        <v>64</v>
      </c>
      <c r="K47" s="290" t="s">
        <v>12</v>
      </c>
      <c r="L47" s="285" t="str">
        <f>IF(OR(L45="",L46=""),"",L45+L46)</f>
        <v/>
      </c>
      <c r="N47" s="291" t="s">
        <v>212</v>
      </c>
    </row>
    <row r="49" spans="3:4">
      <c r="C49" s="276" t="s">
        <v>117</v>
      </c>
      <c r="D49" s="276"/>
    </row>
    <row r="50" spans="3:4">
      <c r="C50" s="276" t="s">
        <v>213</v>
      </c>
      <c r="D50" s="276"/>
    </row>
    <row r="51" spans="3:4">
      <c r="C51" s="276" t="s">
        <v>214</v>
      </c>
      <c r="D51" s="276"/>
    </row>
    <row r="52" spans="3:4">
      <c r="C52" s="276" t="s">
        <v>215</v>
      </c>
      <c r="D52" s="2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D23"/>
  <sheetViews>
    <sheetView view="pageBreakPreview" zoomScaleSheetLayoutView="100" workbookViewId="0">
      <selection activeCell="AH16" sqref="AH16"/>
    </sheetView>
  </sheetViews>
  <sheetFormatPr defaultRowHeight="13.5"/>
  <cols>
    <col min="1" max="1" width="4.265625" style="292" customWidth="1"/>
    <col min="2" max="4" width="3.171875" style="292" customWidth="1"/>
    <col min="5" max="55" width="1.96875" style="292" customWidth="1"/>
    <col min="56" max="56" width="2.625" style="292" customWidth="1"/>
    <col min="57" max="59" width="1.96875" style="292" customWidth="1"/>
    <col min="60" max="256" width="7.875" style="292" bestFit="1" customWidth="1"/>
    <col min="257" max="16384" width="9" style="292"/>
  </cols>
  <sheetData>
    <row r="1" spans="1:56" s="292" customFormat="1" ht="24.95" customHeight="1">
      <c r="A1" s="294" t="s">
        <v>273</v>
      </c>
      <c r="B1" s="301"/>
      <c r="C1" s="314"/>
      <c r="D1" s="301"/>
      <c r="E1" s="301"/>
      <c r="F1" s="301"/>
      <c r="G1" s="301"/>
      <c r="H1" s="301"/>
      <c r="I1" s="301"/>
      <c r="J1" s="336"/>
      <c r="K1" s="336"/>
      <c r="L1" s="336"/>
      <c r="M1" s="337" t="s">
        <v>217</v>
      </c>
      <c r="N1" s="336"/>
      <c r="O1" s="300"/>
      <c r="P1" s="300"/>
      <c r="Q1" s="300"/>
      <c r="R1" s="300"/>
      <c r="S1" s="300"/>
      <c r="T1" s="300"/>
      <c r="U1" s="300"/>
      <c r="V1" s="300"/>
      <c r="W1" s="300"/>
    </row>
    <row r="2" spans="1:56" s="292" customFormat="1" ht="33" customHeight="1">
      <c r="A2" s="295"/>
      <c r="B2" s="302"/>
      <c r="C2" s="314"/>
      <c r="D2" s="301"/>
      <c r="E2" s="301"/>
      <c r="F2" s="301"/>
      <c r="G2" s="301"/>
      <c r="H2" s="301"/>
      <c r="I2" s="332"/>
      <c r="J2" s="332"/>
      <c r="K2" s="336"/>
      <c r="L2" s="336"/>
      <c r="M2" s="336"/>
      <c r="N2" s="336"/>
      <c r="O2" s="336"/>
      <c r="P2" s="336"/>
      <c r="Q2" s="336"/>
      <c r="R2" s="336"/>
      <c r="S2" s="336"/>
      <c r="T2" s="300"/>
      <c r="U2" s="300"/>
      <c r="V2" s="300"/>
      <c r="W2" s="300"/>
      <c r="AG2" s="344" t="s">
        <v>291</v>
      </c>
      <c r="AH2" s="345"/>
      <c r="AI2" s="345"/>
      <c r="AJ2" s="345"/>
      <c r="AK2" s="346"/>
      <c r="AL2" s="347"/>
      <c r="AM2" s="348"/>
      <c r="AN2" s="348"/>
      <c r="AO2" s="348"/>
      <c r="AP2" s="348"/>
      <c r="AQ2" s="348"/>
      <c r="AR2" s="348"/>
      <c r="AS2" s="348"/>
      <c r="AT2" s="348"/>
      <c r="AU2" s="348"/>
      <c r="AV2" s="348"/>
      <c r="AW2" s="348"/>
      <c r="AX2" s="348"/>
      <c r="AY2" s="348"/>
      <c r="AZ2" s="348"/>
      <c r="BA2" s="348"/>
      <c r="BB2" s="348"/>
      <c r="BC2" s="359"/>
      <c r="BD2" s="360"/>
    </row>
    <row r="3" spans="1:56" s="292" customFormat="1" ht="27.75" customHeight="1">
      <c r="A3" s="296" t="s">
        <v>274</v>
      </c>
      <c r="B3" s="296"/>
      <c r="C3" s="296"/>
      <c r="D3" s="296"/>
      <c r="E3" s="296"/>
      <c r="F3" s="296"/>
      <c r="G3" s="296"/>
      <c r="H3" s="296"/>
      <c r="I3" s="296"/>
      <c r="J3" s="336"/>
      <c r="K3" s="336"/>
      <c r="L3" s="336"/>
      <c r="M3" s="300"/>
      <c r="N3" s="300"/>
      <c r="O3" s="300"/>
      <c r="P3" s="300"/>
      <c r="Q3" s="300"/>
      <c r="R3" s="300"/>
      <c r="S3" s="300"/>
      <c r="T3" s="300"/>
      <c r="U3" s="300"/>
      <c r="V3" s="300"/>
      <c r="W3" s="300"/>
      <c r="BD3" s="361" t="s">
        <v>97</v>
      </c>
    </row>
    <row r="4" spans="1:56" s="292" customFormat="1" ht="24.95" customHeight="1">
      <c r="A4" s="297"/>
      <c r="B4" s="303"/>
      <c r="C4" s="315"/>
      <c r="D4" s="320"/>
      <c r="E4" s="303" t="s">
        <v>157</v>
      </c>
      <c r="F4" s="315"/>
      <c r="G4" s="320"/>
      <c r="H4" s="303" t="s">
        <v>8</v>
      </c>
      <c r="I4" s="315"/>
      <c r="J4" s="320"/>
      <c r="K4" s="303" t="s">
        <v>186</v>
      </c>
      <c r="L4" s="315"/>
      <c r="M4" s="320"/>
      <c r="N4" s="303" t="s">
        <v>284</v>
      </c>
      <c r="O4" s="315"/>
      <c r="P4" s="320"/>
      <c r="Q4" s="303" t="s">
        <v>287</v>
      </c>
      <c r="R4" s="315"/>
      <c r="S4" s="320"/>
      <c r="T4" s="303" t="s">
        <v>288</v>
      </c>
      <c r="U4" s="315"/>
      <c r="V4" s="320"/>
      <c r="W4" s="303" t="s">
        <v>289</v>
      </c>
      <c r="X4" s="315"/>
      <c r="Y4" s="320"/>
      <c r="Z4" s="303" t="s">
        <v>290</v>
      </c>
      <c r="AA4" s="315"/>
      <c r="AB4" s="320"/>
      <c r="AC4" s="303" t="s">
        <v>286</v>
      </c>
      <c r="AD4" s="315"/>
      <c r="AE4" s="320"/>
      <c r="AF4" s="303" t="s">
        <v>254</v>
      </c>
      <c r="AG4" s="315"/>
      <c r="AH4" s="320"/>
      <c r="AI4" s="303" t="s">
        <v>292</v>
      </c>
      <c r="AJ4" s="315"/>
      <c r="AK4" s="320"/>
      <c r="AL4" s="303" t="s">
        <v>293</v>
      </c>
      <c r="AM4" s="315"/>
      <c r="AN4" s="320"/>
      <c r="AO4" s="349" t="s">
        <v>294</v>
      </c>
      <c r="AP4" s="351"/>
      <c r="AQ4" s="351"/>
      <c r="AR4" s="351"/>
      <c r="AS4" s="351"/>
      <c r="AT4" s="351"/>
      <c r="AU4" s="353"/>
      <c r="AV4" s="349" t="s">
        <v>67</v>
      </c>
      <c r="AW4" s="351"/>
      <c r="AX4" s="351"/>
      <c r="AY4" s="351"/>
      <c r="AZ4" s="351"/>
      <c r="BA4" s="351"/>
      <c r="BB4" s="351"/>
      <c r="BC4" s="351"/>
      <c r="BD4" s="353"/>
    </row>
    <row r="5" spans="1:56" s="292" customFormat="1" ht="30" customHeight="1">
      <c r="A5" s="297"/>
      <c r="B5" s="304" t="s">
        <v>128</v>
      </c>
      <c r="C5" s="303" t="s">
        <v>3</v>
      </c>
      <c r="D5" s="320"/>
      <c r="E5" s="322"/>
      <c r="F5" s="323"/>
      <c r="G5" s="324"/>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50">
        <f>SUM(E5:AN5)</f>
        <v>0</v>
      </c>
      <c r="AP5" s="352"/>
      <c r="AQ5" s="352"/>
      <c r="AR5" s="352"/>
      <c r="AS5" s="352"/>
      <c r="AT5" s="352"/>
      <c r="AU5" s="354"/>
      <c r="AV5" s="355">
        <f>ROUNDUP(AO5/365,1)</f>
        <v>0</v>
      </c>
      <c r="AW5" s="356"/>
      <c r="AX5" s="356"/>
      <c r="AY5" s="356"/>
      <c r="AZ5" s="356"/>
      <c r="BA5" s="356"/>
      <c r="BB5" s="357" t="s">
        <v>295</v>
      </c>
      <c r="BC5" s="357"/>
      <c r="BD5" s="362"/>
    </row>
    <row r="6" spans="1:56" s="292" customFormat="1" ht="30" customHeight="1">
      <c r="A6" s="297"/>
      <c r="B6" s="305"/>
      <c r="C6" s="303" t="s">
        <v>282</v>
      </c>
      <c r="D6" s="320"/>
      <c r="E6" s="322"/>
      <c r="F6" s="323"/>
      <c r="G6" s="324"/>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50">
        <f>SUM(E6:AN6)</f>
        <v>0</v>
      </c>
      <c r="AP6" s="352"/>
      <c r="AQ6" s="352"/>
      <c r="AR6" s="352"/>
      <c r="AS6" s="352"/>
      <c r="AT6" s="352"/>
      <c r="AU6" s="354"/>
      <c r="AV6" s="355">
        <f>ROUNDUP(AO6/365,1)</f>
        <v>0</v>
      </c>
      <c r="AW6" s="356"/>
      <c r="AX6" s="356"/>
      <c r="AY6" s="356"/>
      <c r="AZ6" s="356"/>
      <c r="BA6" s="356"/>
      <c r="BB6" s="358"/>
      <c r="BC6" s="358"/>
      <c r="BD6" s="363"/>
    </row>
    <row r="7" spans="1:56" s="292" customFormat="1" ht="30" customHeight="1">
      <c r="A7" s="297"/>
      <c r="B7" s="305"/>
      <c r="C7" s="303" t="s">
        <v>226</v>
      </c>
      <c r="D7" s="320"/>
      <c r="E7" s="322"/>
      <c r="F7" s="323"/>
      <c r="G7" s="324"/>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50">
        <f>SUM(E7:AN7)</f>
        <v>0</v>
      </c>
      <c r="AP7" s="352"/>
      <c r="AQ7" s="352"/>
      <c r="AR7" s="352"/>
      <c r="AS7" s="352"/>
      <c r="AT7" s="352"/>
      <c r="AU7" s="354"/>
      <c r="AV7" s="355">
        <f>ROUNDUP(AO7/365,1)</f>
        <v>0</v>
      </c>
      <c r="AW7" s="356"/>
      <c r="AX7" s="356"/>
      <c r="AY7" s="356"/>
      <c r="AZ7" s="356"/>
      <c r="BA7" s="356"/>
      <c r="BB7" s="358"/>
      <c r="BC7" s="358"/>
      <c r="BD7" s="363"/>
    </row>
    <row r="8" spans="1:56" s="292" customFormat="1" ht="33" customHeight="1">
      <c r="A8" s="297"/>
      <c r="B8" s="306"/>
      <c r="C8" s="303" t="s">
        <v>90</v>
      </c>
      <c r="D8" s="320"/>
      <c r="E8" s="322">
        <f>SUM(E5:G7)</f>
        <v>0</v>
      </c>
      <c r="F8" s="323"/>
      <c r="G8" s="324"/>
      <c r="H8" s="322">
        <f>SUM(H5:J7)</f>
        <v>0</v>
      </c>
      <c r="I8" s="323"/>
      <c r="J8" s="324"/>
      <c r="K8" s="322">
        <f>SUM(K5:M7)</f>
        <v>0</v>
      </c>
      <c r="L8" s="323"/>
      <c r="M8" s="324"/>
      <c r="N8" s="322">
        <f>SUM(N5:P7)</f>
        <v>0</v>
      </c>
      <c r="O8" s="323"/>
      <c r="P8" s="324"/>
      <c r="Q8" s="322">
        <f>SUM(Q5:S7)</f>
        <v>0</v>
      </c>
      <c r="R8" s="323"/>
      <c r="S8" s="324"/>
      <c r="T8" s="322">
        <f>SUM(T5:V7)</f>
        <v>0</v>
      </c>
      <c r="U8" s="323"/>
      <c r="V8" s="324"/>
      <c r="W8" s="322">
        <f>SUM(W5:Y7)</f>
        <v>0</v>
      </c>
      <c r="X8" s="323"/>
      <c r="Y8" s="324"/>
      <c r="Z8" s="322">
        <f>SUM(Z5:AB7)</f>
        <v>0</v>
      </c>
      <c r="AA8" s="323"/>
      <c r="AB8" s="324"/>
      <c r="AC8" s="322">
        <f>SUM(AC5:AE7)</f>
        <v>0</v>
      </c>
      <c r="AD8" s="323"/>
      <c r="AE8" s="324"/>
      <c r="AF8" s="322">
        <f>SUM(AF5:AH7)</f>
        <v>0</v>
      </c>
      <c r="AG8" s="323"/>
      <c r="AH8" s="324"/>
      <c r="AI8" s="322">
        <f>SUM(AI5:AK7)</f>
        <v>0</v>
      </c>
      <c r="AJ8" s="323"/>
      <c r="AK8" s="324"/>
      <c r="AL8" s="322">
        <f>SUM(AL5:AN7)</f>
        <v>0</v>
      </c>
      <c r="AM8" s="323"/>
      <c r="AN8" s="324"/>
      <c r="AO8" s="350">
        <f>SUM(E8:AN8)</f>
        <v>0</v>
      </c>
      <c r="AP8" s="352"/>
      <c r="AQ8" s="352"/>
      <c r="AR8" s="352"/>
      <c r="AS8" s="352"/>
      <c r="AT8" s="352"/>
      <c r="AU8" s="354"/>
      <c r="AV8" s="355">
        <f>ROUNDUP(AO8/366,1)</f>
        <v>0</v>
      </c>
      <c r="AW8" s="356"/>
      <c r="AX8" s="356"/>
      <c r="AY8" s="356"/>
      <c r="AZ8" s="356"/>
      <c r="BA8" s="356"/>
      <c r="BB8" s="357"/>
      <c r="BC8" s="357"/>
      <c r="BD8" s="362"/>
    </row>
    <row r="9" spans="1:56" s="293" customFormat="1" ht="30" customHeight="1">
      <c r="A9" s="298" t="s">
        <v>189</v>
      </c>
      <c r="B9" s="307" t="s">
        <v>108</v>
      </c>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row>
    <row r="10" spans="1:56" s="292" customFormat="1" ht="20.25" customHeight="1">
      <c r="A10" s="297"/>
      <c r="B10" s="308" t="s">
        <v>277</v>
      </c>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row>
    <row r="11" spans="1:56" s="292" customFormat="1" ht="8.25" customHeight="1">
      <c r="A11" s="297"/>
      <c r="B11" s="309"/>
      <c r="E11" s="297"/>
      <c r="F11" s="297"/>
      <c r="G11" s="297"/>
      <c r="H11" s="297"/>
      <c r="I11" s="297"/>
      <c r="J11" s="297"/>
      <c r="K11" s="297"/>
      <c r="L11" s="297"/>
      <c r="M11" s="297"/>
      <c r="N11" s="297"/>
      <c r="O11" s="297"/>
      <c r="P11" s="297"/>
      <c r="Q11" s="297"/>
      <c r="R11" s="297"/>
      <c r="S11" s="300"/>
      <c r="T11" s="300"/>
      <c r="U11" s="300"/>
      <c r="V11" s="300"/>
      <c r="W11" s="300"/>
      <c r="X11" s="300"/>
    </row>
    <row r="12" spans="1:56" ht="24.95" customHeight="1">
      <c r="A12" s="296" t="s">
        <v>275</v>
      </c>
      <c r="B12" s="299"/>
      <c r="C12" s="299"/>
      <c r="D12" s="321"/>
      <c r="E12" s="299"/>
      <c r="F12" s="299"/>
      <c r="G12" s="299"/>
      <c r="H12" s="299"/>
      <c r="I12" s="299"/>
      <c r="J12" s="336"/>
      <c r="K12" s="336"/>
      <c r="L12" s="336"/>
      <c r="N12" s="338" t="s">
        <v>97</v>
      </c>
      <c r="O12" s="300"/>
      <c r="P12" s="300"/>
      <c r="Q12" s="300"/>
      <c r="R12" s="300"/>
      <c r="S12" s="300"/>
      <c r="V12" s="343"/>
      <c r="W12" s="300"/>
      <c r="X12" s="300"/>
      <c r="Y12" s="300"/>
      <c r="Z12" s="300"/>
      <c r="AA12" s="300"/>
      <c r="AB12" s="300"/>
    </row>
    <row r="13" spans="1:56" ht="24.95" customHeight="1">
      <c r="A13" s="299"/>
      <c r="B13" s="303"/>
      <c r="C13" s="315"/>
      <c r="D13" s="315"/>
      <c r="E13" s="315"/>
      <c r="F13" s="315"/>
      <c r="G13" s="320"/>
      <c r="H13" s="303" t="s">
        <v>283</v>
      </c>
      <c r="I13" s="315"/>
      <c r="J13" s="315"/>
      <c r="K13" s="315"/>
      <c r="L13" s="315"/>
      <c r="M13" s="315"/>
      <c r="N13" s="315"/>
      <c r="O13" s="315"/>
      <c r="P13" s="315"/>
      <c r="Q13" s="315"/>
      <c r="R13" s="320"/>
      <c r="S13" s="299"/>
      <c r="T13" s="299"/>
      <c r="U13" s="299"/>
      <c r="V13" s="292"/>
      <c r="W13" s="292"/>
      <c r="X13" s="292"/>
      <c r="Y13" s="292"/>
      <c r="Z13" s="292"/>
      <c r="AA13" s="292"/>
      <c r="AB13" s="292"/>
      <c r="AC13" s="299"/>
      <c r="AD13" s="299"/>
      <c r="AE13" s="292"/>
    </row>
    <row r="14" spans="1:56" ht="24.95" customHeight="1">
      <c r="A14" s="299"/>
      <c r="B14" s="310" t="s">
        <v>278</v>
      </c>
      <c r="C14" s="316"/>
      <c r="D14" s="316"/>
      <c r="E14" s="316"/>
      <c r="F14" s="316"/>
      <c r="G14" s="325"/>
      <c r="H14" s="329"/>
      <c r="I14" s="333"/>
      <c r="J14" s="333"/>
      <c r="K14" s="333"/>
      <c r="L14" s="333"/>
      <c r="M14" s="333"/>
      <c r="N14" s="333"/>
      <c r="O14" s="333"/>
      <c r="P14" s="333"/>
      <c r="Q14" s="333"/>
      <c r="R14" s="339"/>
      <c r="S14" s="342"/>
      <c r="T14" s="342"/>
      <c r="U14" s="342"/>
      <c r="V14" s="292"/>
      <c r="W14" s="292"/>
      <c r="X14" s="292"/>
      <c r="Y14" s="292"/>
      <c r="Z14" s="292"/>
      <c r="AA14" s="292"/>
      <c r="AB14" s="292"/>
    </row>
    <row r="15" spans="1:56" ht="24.95" customHeight="1">
      <c r="A15" s="299"/>
      <c r="B15" s="310" t="s">
        <v>279</v>
      </c>
      <c r="C15" s="316"/>
      <c r="D15" s="316"/>
      <c r="E15" s="316"/>
      <c r="F15" s="316"/>
      <c r="G15" s="325"/>
      <c r="H15" s="329"/>
      <c r="I15" s="333"/>
      <c r="J15" s="333"/>
      <c r="K15" s="333"/>
      <c r="L15" s="333"/>
      <c r="M15" s="333"/>
      <c r="N15" s="333"/>
      <c r="O15" s="333"/>
      <c r="P15" s="333"/>
      <c r="Q15" s="333"/>
      <c r="R15" s="339"/>
      <c r="S15" s="342"/>
      <c r="T15" s="342"/>
      <c r="U15" s="342"/>
      <c r="V15" s="292"/>
      <c r="W15" s="292"/>
      <c r="X15" s="292"/>
      <c r="Y15" s="292"/>
      <c r="Z15" s="292"/>
      <c r="AA15" s="292"/>
      <c r="AB15" s="292"/>
    </row>
    <row r="16" spans="1:56" ht="24.95" customHeight="1">
      <c r="A16" s="299"/>
      <c r="B16" s="310" t="s">
        <v>276</v>
      </c>
      <c r="C16" s="316"/>
      <c r="D16" s="316"/>
      <c r="E16" s="316"/>
      <c r="F16" s="316"/>
      <c r="G16" s="325"/>
      <c r="H16" s="329"/>
      <c r="I16" s="333"/>
      <c r="J16" s="333"/>
      <c r="K16" s="333"/>
      <c r="L16" s="333"/>
      <c r="M16" s="333"/>
      <c r="N16" s="333"/>
      <c r="O16" s="333"/>
      <c r="P16" s="333"/>
      <c r="Q16" s="333"/>
      <c r="R16" s="339"/>
      <c r="S16" s="342"/>
      <c r="T16" s="342"/>
      <c r="U16" s="342"/>
      <c r="V16" s="342"/>
      <c r="W16" s="342"/>
      <c r="X16" s="342"/>
      <c r="Y16" s="342"/>
      <c r="Z16" s="342"/>
      <c r="AA16" s="342"/>
      <c r="AB16" s="342"/>
    </row>
    <row r="17" spans="1:28" ht="24.95" customHeight="1">
      <c r="A17" s="299"/>
      <c r="B17" s="310" t="s">
        <v>203</v>
      </c>
      <c r="C17" s="316"/>
      <c r="D17" s="316"/>
      <c r="E17" s="316"/>
      <c r="F17" s="316"/>
      <c r="G17" s="325"/>
      <c r="H17" s="329"/>
      <c r="I17" s="333"/>
      <c r="J17" s="333"/>
      <c r="K17" s="333"/>
      <c r="L17" s="333"/>
      <c r="M17" s="333"/>
      <c r="N17" s="333"/>
      <c r="O17" s="333"/>
      <c r="P17" s="333"/>
      <c r="Q17" s="333"/>
      <c r="R17" s="339"/>
      <c r="S17" s="342"/>
      <c r="T17" s="342"/>
      <c r="U17" s="342"/>
      <c r="V17" s="342"/>
      <c r="W17" s="342"/>
      <c r="X17" s="342"/>
      <c r="Y17" s="342"/>
      <c r="Z17" s="342"/>
      <c r="AA17" s="342"/>
      <c r="AB17" s="342"/>
    </row>
    <row r="18" spans="1:28" ht="24.95" customHeight="1">
      <c r="A18" s="299"/>
      <c r="B18" s="310" t="s">
        <v>280</v>
      </c>
      <c r="C18" s="316"/>
      <c r="D18" s="316"/>
      <c r="E18" s="316"/>
      <c r="F18" s="316"/>
      <c r="G18" s="325"/>
      <c r="H18" s="329"/>
      <c r="I18" s="333"/>
      <c r="J18" s="333"/>
      <c r="K18" s="333"/>
      <c r="L18" s="333"/>
      <c r="M18" s="333"/>
      <c r="N18" s="333"/>
      <c r="O18" s="333"/>
      <c r="P18" s="333"/>
      <c r="Q18" s="333"/>
      <c r="R18" s="339"/>
      <c r="S18" s="342"/>
      <c r="T18" s="342"/>
      <c r="U18" s="342"/>
      <c r="V18" s="342"/>
      <c r="W18" s="342"/>
      <c r="X18" s="342"/>
      <c r="Y18" s="342"/>
      <c r="Z18" s="342"/>
      <c r="AA18" s="342"/>
      <c r="AB18" s="342"/>
    </row>
    <row r="19" spans="1:28" ht="24.95" customHeight="1">
      <c r="A19" s="299"/>
      <c r="B19" s="310" t="s">
        <v>281</v>
      </c>
      <c r="C19" s="316"/>
      <c r="D19" s="316"/>
      <c r="E19" s="316"/>
      <c r="F19" s="316"/>
      <c r="G19" s="325"/>
      <c r="H19" s="329"/>
      <c r="I19" s="333"/>
      <c r="J19" s="333"/>
      <c r="K19" s="333"/>
      <c r="L19" s="333"/>
      <c r="M19" s="333"/>
      <c r="N19" s="333"/>
      <c r="O19" s="333"/>
      <c r="P19" s="333"/>
      <c r="Q19" s="333"/>
      <c r="R19" s="339"/>
      <c r="S19" s="342"/>
      <c r="T19" s="342"/>
      <c r="U19" s="342"/>
      <c r="V19" s="342"/>
      <c r="W19" s="342"/>
      <c r="X19" s="342"/>
      <c r="Y19" s="342"/>
      <c r="Z19" s="342"/>
      <c r="AA19" s="342"/>
      <c r="AB19" s="342"/>
    </row>
    <row r="20" spans="1:28" ht="24.95" customHeight="1">
      <c r="A20" s="299"/>
      <c r="B20" s="311" t="s">
        <v>270</v>
      </c>
      <c r="C20" s="317"/>
      <c r="D20" s="317"/>
      <c r="E20" s="317"/>
      <c r="F20" s="317"/>
      <c r="G20" s="326"/>
      <c r="H20" s="330"/>
      <c r="I20" s="334"/>
      <c r="J20" s="334"/>
      <c r="K20" s="334"/>
      <c r="L20" s="334"/>
      <c r="M20" s="334"/>
      <c r="N20" s="334"/>
      <c r="O20" s="334"/>
      <c r="P20" s="334"/>
      <c r="Q20" s="334"/>
      <c r="R20" s="340"/>
      <c r="S20" s="342"/>
      <c r="T20" s="342"/>
      <c r="U20" s="342"/>
      <c r="V20" s="342"/>
      <c r="W20" s="342"/>
      <c r="X20" s="342"/>
      <c r="Y20" s="342"/>
      <c r="Z20" s="342"/>
      <c r="AA20" s="342"/>
      <c r="AB20" s="342"/>
    </row>
    <row r="21" spans="1:28" ht="24.95" customHeight="1">
      <c r="A21" s="299"/>
      <c r="B21" s="312" t="s">
        <v>90</v>
      </c>
      <c r="C21" s="318"/>
      <c r="D21" s="318"/>
      <c r="E21" s="318"/>
      <c r="F21" s="318"/>
      <c r="G21" s="327"/>
      <c r="H21" s="331">
        <f>SUM(H14:N20)</f>
        <v>0</v>
      </c>
      <c r="I21" s="335"/>
      <c r="J21" s="335"/>
      <c r="K21" s="335"/>
      <c r="L21" s="335"/>
      <c r="M21" s="335"/>
      <c r="N21" s="335"/>
      <c r="O21" s="335"/>
      <c r="P21" s="335"/>
      <c r="Q21" s="335"/>
      <c r="R21" s="341"/>
      <c r="S21" s="342"/>
      <c r="T21" s="342"/>
      <c r="U21" s="342"/>
      <c r="V21" s="342"/>
      <c r="W21" s="342"/>
      <c r="X21" s="342"/>
      <c r="Y21" s="342"/>
      <c r="Z21" s="342"/>
      <c r="AA21" s="342"/>
      <c r="AB21" s="342"/>
    </row>
    <row r="22" spans="1:28" ht="24.95" customHeight="1">
      <c r="A22" s="299"/>
      <c r="B22" s="309"/>
      <c r="C22" s="309"/>
      <c r="D22" s="299"/>
      <c r="E22" s="299"/>
      <c r="F22" s="299"/>
      <c r="G22" s="299"/>
      <c r="H22" s="299"/>
      <c r="I22" s="299"/>
      <c r="J22" s="336"/>
      <c r="K22" s="336"/>
      <c r="L22" s="336"/>
      <c r="M22" s="336"/>
      <c r="N22" s="300" t="s">
        <v>285</v>
      </c>
      <c r="O22" s="300"/>
      <c r="P22" s="300"/>
      <c r="Q22" s="336"/>
      <c r="R22" s="300"/>
      <c r="S22" s="300"/>
    </row>
    <row r="23" spans="1:28" ht="24.95" customHeight="1">
      <c r="A23" s="300"/>
      <c r="B23" s="313"/>
      <c r="C23" s="319" t="s">
        <v>130</v>
      </c>
      <c r="D23" s="300"/>
      <c r="E23" s="300"/>
      <c r="F23" s="300"/>
      <c r="G23" s="300"/>
      <c r="H23" s="300"/>
      <c r="I23" s="300"/>
      <c r="J23" s="336"/>
      <c r="K23" s="336"/>
      <c r="L23" s="336"/>
      <c r="M23" s="336"/>
      <c r="N23" s="300"/>
      <c r="O23" s="300"/>
      <c r="P23" s="300"/>
      <c r="Q23" s="300"/>
      <c r="R23" s="300"/>
      <c r="S23" s="300"/>
    </row>
    <row r="24" spans="1:28" ht="24.95" customHeight="1"/>
    <row r="25" spans="1:28" ht="24.95" customHeight="1"/>
    <row r="26" spans="1:28" ht="24.95" customHeight="1"/>
    <row r="27" spans="1:28" ht="24.95" customHeight="1"/>
    <row r="28" spans="1:28" ht="24.95" customHeight="1"/>
    <row r="29" spans="1:28" ht="24.95" customHeight="1"/>
    <row r="30" spans="1:28" ht="24.95" customHeight="1"/>
    <row r="31" spans="1:28" ht="24.95" customHeight="1"/>
    <row r="32" spans="1:28" ht="24.95" customHeight="1"/>
    <row r="33" ht="24.95" customHeight="1"/>
    <row r="34" ht="24.95" customHeight="1"/>
  </sheetData>
  <mergeCells count="102">
    <mergeCell ref="I2:J2"/>
    <mergeCell ref="K2:S2"/>
    <mergeCell ref="AG2:AK2"/>
    <mergeCell ref="AL2:BC2"/>
    <mergeCell ref="B4:D4"/>
    <mergeCell ref="E4:G4"/>
    <mergeCell ref="H4:J4"/>
    <mergeCell ref="K4:M4"/>
    <mergeCell ref="N4:P4"/>
    <mergeCell ref="Q4:S4"/>
    <mergeCell ref="T4:V4"/>
    <mergeCell ref="W4:Y4"/>
    <mergeCell ref="Z4:AB4"/>
    <mergeCell ref="AC4:AE4"/>
    <mergeCell ref="AF4:AH4"/>
    <mergeCell ref="AI4:AK4"/>
    <mergeCell ref="AL4:AN4"/>
    <mergeCell ref="AO4:AU4"/>
    <mergeCell ref="AV4:BD4"/>
    <mergeCell ref="C5:D5"/>
    <mergeCell ref="E5:G5"/>
    <mergeCell ref="H5:J5"/>
    <mergeCell ref="K5:M5"/>
    <mergeCell ref="N5:P5"/>
    <mergeCell ref="Q5:S5"/>
    <mergeCell ref="T5:V5"/>
    <mergeCell ref="W5:Y5"/>
    <mergeCell ref="Z5:AB5"/>
    <mergeCell ref="AC5:AE5"/>
    <mergeCell ref="AF5:AH5"/>
    <mergeCell ref="AI5:AK5"/>
    <mergeCell ref="AL5:AN5"/>
    <mergeCell ref="AO5:AU5"/>
    <mergeCell ref="AV5:BA5"/>
    <mergeCell ref="BB5:BD5"/>
    <mergeCell ref="C6:D6"/>
    <mergeCell ref="E6:G6"/>
    <mergeCell ref="H6:J6"/>
    <mergeCell ref="K6:M6"/>
    <mergeCell ref="N6:P6"/>
    <mergeCell ref="Q6:S6"/>
    <mergeCell ref="T6:V6"/>
    <mergeCell ref="W6:Y6"/>
    <mergeCell ref="Z6:AB6"/>
    <mergeCell ref="AC6:AE6"/>
    <mergeCell ref="AF6:AH6"/>
    <mergeCell ref="AI6:AK6"/>
    <mergeCell ref="AL6:AN6"/>
    <mergeCell ref="AO6:AU6"/>
    <mergeCell ref="AV6:BA6"/>
    <mergeCell ref="C7:D7"/>
    <mergeCell ref="E7:G7"/>
    <mergeCell ref="H7:J7"/>
    <mergeCell ref="K7:M7"/>
    <mergeCell ref="N7:P7"/>
    <mergeCell ref="Q7:S7"/>
    <mergeCell ref="T7:V7"/>
    <mergeCell ref="W7:Y7"/>
    <mergeCell ref="Z7:AB7"/>
    <mergeCell ref="AC7:AE7"/>
    <mergeCell ref="AF7:AH7"/>
    <mergeCell ref="AI7:AK7"/>
    <mergeCell ref="AL7:AN7"/>
    <mergeCell ref="AO7:AU7"/>
    <mergeCell ref="AV7:BA7"/>
    <mergeCell ref="C8:D8"/>
    <mergeCell ref="E8:G8"/>
    <mergeCell ref="H8:J8"/>
    <mergeCell ref="K8:M8"/>
    <mergeCell ref="N8:P8"/>
    <mergeCell ref="Q8:S8"/>
    <mergeCell ref="T8:V8"/>
    <mergeCell ref="W8:Y8"/>
    <mergeCell ref="Z8:AB8"/>
    <mergeCell ref="AC8:AE8"/>
    <mergeCell ref="AF8:AH8"/>
    <mergeCell ref="AI8:AK8"/>
    <mergeCell ref="AL8:AN8"/>
    <mergeCell ref="AO8:AU8"/>
    <mergeCell ref="AV8:BA8"/>
    <mergeCell ref="BB8:BD8"/>
    <mergeCell ref="B9:BD9"/>
    <mergeCell ref="B10:BD10"/>
    <mergeCell ref="B13:G13"/>
    <mergeCell ref="H13:R13"/>
    <mergeCell ref="B14:G14"/>
    <mergeCell ref="H14:R14"/>
    <mergeCell ref="B15:G15"/>
    <mergeCell ref="H15:R15"/>
    <mergeCell ref="B16:G16"/>
    <mergeCell ref="H16:R16"/>
    <mergeCell ref="B17:G17"/>
    <mergeCell ref="H17:R17"/>
    <mergeCell ref="B18:G18"/>
    <mergeCell ref="H18:R18"/>
    <mergeCell ref="B19:G19"/>
    <mergeCell ref="H19:R19"/>
    <mergeCell ref="B20:G20"/>
    <mergeCell ref="H20:R20"/>
    <mergeCell ref="B21:G21"/>
    <mergeCell ref="H21:R21"/>
    <mergeCell ref="B5:B8"/>
  </mergeCells>
  <phoneticPr fontId="13" type="Hiragana"/>
  <printOptions horizontalCentered="1"/>
  <pageMargins left="0.7" right="0.7" top="0.75" bottom="0.15944881889763782" header="0.3" footer="0.3"/>
  <pageSetup paperSize="9" scale="92"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heetViews>
  <sheetFormatPr defaultColWidth="9" defaultRowHeight="18.75"/>
  <cols>
    <col min="1" max="1" width="1.375" style="364" customWidth="1"/>
    <col min="2" max="3" width="9" style="364"/>
    <col min="4" max="4" width="40.625" style="364" customWidth="1"/>
    <col min="5" max="16384" width="9" style="364"/>
  </cols>
  <sheetData>
    <row r="1" spans="2:11">
      <c r="B1" s="364" t="s">
        <v>126</v>
      </c>
      <c r="D1" s="371"/>
      <c r="E1" s="371"/>
      <c r="F1" s="371"/>
    </row>
    <row r="2" spans="2:11" s="365" customFormat="1" ht="20.25" customHeight="1">
      <c r="B2" s="367" t="s">
        <v>122</v>
      </c>
      <c r="C2" s="367"/>
      <c r="D2" s="371"/>
      <c r="E2" s="371"/>
      <c r="F2" s="371"/>
    </row>
    <row r="3" spans="2:11" s="365" customFormat="1" ht="20.25" customHeight="1">
      <c r="B3" s="367"/>
      <c r="C3" s="367"/>
      <c r="D3" s="371"/>
      <c r="E3" s="371"/>
      <c r="F3" s="371"/>
    </row>
    <row r="4" spans="2:11" s="366" customFormat="1" ht="20.25" customHeight="1">
      <c r="B4" s="368"/>
      <c r="C4" s="371" t="s">
        <v>204</v>
      </c>
      <c r="D4" s="371"/>
      <c r="F4" s="381" t="s">
        <v>206</v>
      </c>
      <c r="G4" s="381"/>
      <c r="H4" s="381"/>
      <c r="I4" s="381"/>
      <c r="J4" s="381"/>
      <c r="K4" s="381"/>
    </row>
    <row r="5" spans="2:11" s="366" customFormat="1" ht="20.25" customHeight="1">
      <c r="B5" s="369"/>
      <c r="C5" s="371" t="s">
        <v>207</v>
      </c>
      <c r="D5" s="371"/>
      <c r="F5" s="381"/>
      <c r="G5" s="381"/>
      <c r="H5" s="381"/>
      <c r="I5" s="381"/>
      <c r="J5" s="381"/>
      <c r="K5" s="381"/>
    </row>
    <row r="6" spans="2:11" s="365" customFormat="1" ht="20.25" customHeight="1">
      <c r="B6" s="370" t="s">
        <v>198</v>
      </c>
      <c r="C6" s="371"/>
      <c r="D6" s="371"/>
      <c r="E6" s="14"/>
      <c r="F6" s="378"/>
    </row>
    <row r="7" spans="2:11" s="365" customFormat="1" ht="20.25" customHeight="1">
      <c r="B7" s="367"/>
      <c r="C7" s="367"/>
      <c r="D7" s="371"/>
      <c r="E7" s="14"/>
      <c r="F7" s="378"/>
    </row>
    <row r="8" spans="2:11" s="365" customFormat="1" ht="20.25" customHeight="1">
      <c r="B8" s="371" t="s">
        <v>127</v>
      </c>
      <c r="C8" s="367"/>
      <c r="D8" s="371"/>
      <c r="E8" s="14"/>
      <c r="F8" s="378"/>
    </row>
    <row r="9" spans="2:11" s="365" customFormat="1" ht="20.25" customHeight="1">
      <c r="B9" s="367"/>
      <c r="C9" s="367"/>
      <c r="D9" s="371"/>
      <c r="E9" s="371"/>
      <c r="F9" s="371"/>
    </row>
    <row r="10" spans="2:11" s="365" customFormat="1" ht="20.25" customHeight="1">
      <c r="B10" s="371" t="s">
        <v>222</v>
      </c>
      <c r="C10" s="367"/>
      <c r="D10" s="371"/>
      <c r="E10" s="371"/>
      <c r="F10" s="371"/>
    </row>
    <row r="11" spans="2:11" s="365" customFormat="1" ht="20.25" customHeight="1">
      <c r="B11" s="371"/>
      <c r="C11" s="367"/>
      <c r="D11" s="371"/>
    </row>
    <row r="12" spans="2:11" s="365" customFormat="1" ht="20.25" customHeight="1">
      <c r="B12" s="371" t="s">
        <v>230</v>
      </c>
      <c r="C12" s="367"/>
      <c r="D12" s="371"/>
    </row>
    <row r="13" spans="2:11" s="365" customFormat="1" ht="20.25" customHeight="1">
      <c r="B13" s="371"/>
      <c r="C13" s="367"/>
      <c r="D13" s="371"/>
    </row>
    <row r="14" spans="2:11" s="365" customFormat="1" ht="20.25" customHeight="1">
      <c r="B14" s="371" t="s">
        <v>110</v>
      </c>
      <c r="C14" s="367"/>
      <c r="D14" s="371"/>
    </row>
    <row r="15" spans="2:11" s="365" customFormat="1" ht="20.25" customHeight="1">
      <c r="B15" s="371"/>
      <c r="C15" s="367"/>
      <c r="D15" s="371"/>
    </row>
    <row r="16" spans="2:11" s="365" customFormat="1" ht="20.25" customHeight="1">
      <c r="B16" s="371" t="s">
        <v>263</v>
      </c>
      <c r="C16" s="367"/>
      <c r="D16" s="371"/>
    </row>
    <row r="17" spans="2:25" s="365" customFormat="1" ht="20.25" customHeight="1">
      <c r="B17" s="371" t="s">
        <v>262</v>
      </c>
      <c r="C17" s="367"/>
      <c r="D17" s="371"/>
    </row>
    <row r="18" spans="2:25" s="365" customFormat="1" ht="20.25" customHeight="1">
      <c r="B18" s="371"/>
      <c r="C18" s="367"/>
      <c r="D18" s="371"/>
    </row>
    <row r="19" spans="2:25" s="365" customFormat="1" ht="17.25" customHeight="1">
      <c r="B19" s="371" t="s">
        <v>27</v>
      </c>
      <c r="C19" s="371"/>
      <c r="D19" s="371"/>
    </row>
    <row r="20" spans="2:25" s="365" customFormat="1" ht="17.25" customHeight="1">
      <c r="B20" s="371" t="s">
        <v>195</v>
      </c>
      <c r="C20" s="371"/>
      <c r="D20" s="371"/>
    </row>
    <row r="21" spans="2:25" s="365" customFormat="1" ht="17.25" customHeight="1">
      <c r="B21" s="371"/>
      <c r="C21" s="371"/>
      <c r="D21" s="371"/>
    </row>
    <row r="22" spans="2:25" s="365" customFormat="1" ht="17.25" customHeight="1">
      <c r="B22" s="371"/>
      <c r="C22" s="375" t="s">
        <v>42</v>
      </c>
      <c r="D22" s="375" t="s">
        <v>17</v>
      </c>
    </row>
    <row r="23" spans="2:25" s="365" customFormat="1" ht="17.25" customHeight="1">
      <c r="B23" s="371"/>
      <c r="C23" s="375">
        <v>1</v>
      </c>
      <c r="D23" s="377" t="s">
        <v>99</v>
      </c>
    </row>
    <row r="24" spans="2:25" s="365" customFormat="1" ht="17.25" customHeight="1">
      <c r="B24" s="371"/>
      <c r="C24" s="375">
        <v>2</v>
      </c>
      <c r="D24" s="377" t="s">
        <v>136</v>
      </c>
    </row>
    <row r="25" spans="2:25" s="365" customFormat="1" ht="17.25" customHeight="1">
      <c r="B25" s="371"/>
      <c r="C25" s="375">
        <v>3</v>
      </c>
      <c r="D25" s="377" t="s">
        <v>138</v>
      </c>
    </row>
    <row r="26" spans="2:25" s="365" customFormat="1" ht="17.25" customHeight="1">
      <c r="B26" s="371"/>
      <c r="C26" s="375">
        <v>4</v>
      </c>
      <c r="D26" s="377" t="s">
        <v>140</v>
      </c>
    </row>
    <row r="27" spans="2:25" s="365" customFormat="1" ht="17.25" customHeight="1">
      <c r="B27" s="371"/>
      <c r="C27" s="375">
        <v>5</v>
      </c>
      <c r="D27" s="377" t="s">
        <v>141</v>
      </c>
    </row>
    <row r="28" spans="2:25" s="365" customFormat="1" ht="17.25" customHeight="1">
      <c r="B28" s="371"/>
      <c r="C28" s="375">
        <v>6</v>
      </c>
      <c r="D28" s="377" t="s">
        <v>245</v>
      </c>
    </row>
    <row r="29" spans="2:25" s="365" customFormat="1" ht="17.25" customHeight="1">
      <c r="B29" s="371"/>
      <c r="C29" s="14"/>
      <c r="D29" s="378"/>
    </row>
    <row r="30" spans="2:25" s="365" customFormat="1" ht="17.25" customHeight="1">
      <c r="B30" s="371" t="s">
        <v>264</v>
      </c>
      <c r="C30" s="371"/>
      <c r="D30" s="371"/>
      <c r="E30" s="366"/>
      <c r="F30" s="366"/>
    </row>
    <row r="31" spans="2:25" s="365" customFormat="1" ht="17.25" customHeight="1">
      <c r="B31" s="371" t="s">
        <v>129</v>
      </c>
      <c r="C31" s="371"/>
      <c r="D31" s="371"/>
      <c r="E31" s="366"/>
      <c r="F31" s="366"/>
    </row>
    <row r="32" spans="2:25" s="365" customFormat="1" ht="17.25" customHeight="1">
      <c r="B32" s="371"/>
      <c r="C32" s="371"/>
      <c r="D32" s="371"/>
      <c r="E32" s="366"/>
      <c r="F32" s="366"/>
      <c r="G32" s="382"/>
      <c r="H32" s="382"/>
      <c r="J32" s="382"/>
      <c r="K32" s="382"/>
      <c r="L32" s="382"/>
      <c r="M32" s="382"/>
      <c r="N32" s="382"/>
      <c r="O32" s="382"/>
      <c r="R32" s="382"/>
      <c r="S32" s="382"/>
      <c r="T32" s="382"/>
      <c r="W32" s="382"/>
      <c r="X32" s="382"/>
      <c r="Y32" s="382"/>
    </row>
    <row r="33" spans="2:51" s="365" customFormat="1" ht="17.25" customHeight="1">
      <c r="B33" s="371"/>
      <c r="C33" s="375" t="s">
        <v>7</v>
      </c>
      <c r="D33" s="375" t="s">
        <v>0</v>
      </c>
      <c r="E33" s="366"/>
      <c r="F33" s="366"/>
      <c r="G33" s="382"/>
      <c r="H33" s="382"/>
      <c r="J33" s="382"/>
      <c r="K33" s="382"/>
      <c r="L33" s="382"/>
      <c r="M33" s="382"/>
      <c r="N33" s="382"/>
      <c r="O33" s="382"/>
      <c r="R33" s="382"/>
      <c r="S33" s="382"/>
      <c r="T33" s="382"/>
      <c r="W33" s="382"/>
      <c r="X33" s="382"/>
      <c r="Y33" s="382"/>
    </row>
    <row r="34" spans="2:51" s="365" customFormat="1" ht="17.25" customHeight="1">
      <c r="B34" s="371"/>
      <c r="C34" s="375" t="s">
        <v>21</v>
      </c>
      <c r="D34" s="377" t="s">
        <v>131</v>
      </c>
      <c r="E34" s="366"/>
      <c r="F34" s="366"/>
      <c r="G34" s="382"/>
      <c r="H34" s="382"/>
      <c r="J34" s="382"/>
      <c r="K34" s="382"/>
      <c r="L34" s="382"/>
      <c r="M34" s="382"/>
      <c r="N34" s="382"/>
      <c r="O34" s="382"/>
      <c r="R34" s="382"/>
      <c r="S34" s="382"/>
      <c r="T34" s="382"/>
      <c r="W34" s="382"/>
      <c r="X34" s="382"/>
      <c r="Y34" s="382"/>
    </row>
    <row r="35" spans="2:51" s="365" customFormat="1" ht="17.25" customHeight="1">
      <c r="B35" s="371"/>
      <c r="C35" s="375" t="s">
        <v>14</v>
      </c>
      <c r="D35" s="377" t="s">
        <v>132</v>
      </c>
      <c r="E35" s="366"/>
      <c r="F35" s="366"/>
      <c r="G35" s="382"/>
      <c r="H35" s="382"/>
      <c r="J35" s="382"/>
      <c r="K35" s="382"/>
      <c r="L35" s="382"/>
      <c r="M35" s="382"/>
      <c r="N35" s="382"/>
      <c r="O35" s="382"/>
      <c r="R35" s="382"/>
      <c r="S35" s="382"/>
      <c r="T35" s="382"/>
      <c r="W35" s="382"/>
      <c r="X35" s="382"/>
      <c r="Y35" s="382"/>
    </row>
    <row r="36" spans="2:51" s="365" customFormat="1" ht="17.25" customHeight="1">
      <c r="B36" s="371"/>
      <c r="C36" s="375" t="s">
        <v>22</v>
      </c>
      <c r="D36" s="377" t="s">
        <v>133</v>
      </c>
      <c r="E36" s="366"/>
      <c r="F36" s="366"/>
      <c r="G36" s="382"/>
      <c r="H36" s="382"/>
      <c r="J36" s="382"/>
      <c r="K36" s="382"/>
      <c r="L36" s="382"/>
      <c r="M36" s="382"/>
      <c r="N36" s="382"/>
      <c r="O36" s="382"/>
      <c r="R36" s="382"/>
      <c r="S36" s="382"/>
      <c r="T36" s="382"/>
      <c r="W36" s="382"/>
      <c r="X36" s="382"/>
      <c r="Y36" s="382"/>
    </row>
    <row r="37" spans="2:51" s="365" customFormat="1" ht="17.25" customHeight="1">
      <c r="B37" s="371"/>
      <c r="C37" s="375" t="s">
        <v>25</v>
      </c>
      <c r="D37" s="377" t="s">
        <v>199</v>
      </c>
      <c r="E37" s="366"/>
      <c r="F37" s="366"/>
      <c r="G37" s="382"/>
      <c r="H37" s="382"/>
      <c r="J37" s="382"/>
      <c r="K37" s="382"/>
      <c r="L37" s="382"/>
      <c r="M37" s="382"/>
      <c r="N37" s="382"/>
      <c r="O37" s="382"/>
      <c r="R37" s="382"/>
      <c r="S37" s="382"/>
      <c r="T37" s="382"/>
      <c r="W37" s="382"/>
      <c r="X37" s="382"/>
      <c r="Y37" s="382"/>
    </row>
    <row r="38" spans="2:51" s="365" customFormat="1" ht="17.25" customHeight="1">
      <c r="B38" s="371"/>
      <c r="C38" s="371"/>
      <c r="D38" s="371"/>
      <c r="E38" s="366"/>
      <c r="F38" s="366"/>
      <c r="G38" s="382"/>
      <c r="H38" s="382"/>
      <c r="J38" s="382"/>
      <c r="K38" s="382"/>
      <c r="L38" s="382"/>
      <c r="M38" s="382"/>
      <c r="N38" s="382"/>
      <c r="O38" s="382"/>
      <c r="R38" s="382"/>
      <c r="S38" s="382"/>
      <c r="T38" s="382"/>
      <c r="W38" s="382"/>
      <c r="X38" s="382"/>
      <c r="Y38" s="382"/>
    </row>
    <row r="39" spans="2:51" s="365" customFormat="1" ht="17.25" customHeight="1">
      <c r="B39" s="371"/>
      <c r="C39" s="376" t="s">
        <v>26</v>
      </c>
      <c r="D39" s="371"/>
      <c r="E39" s="366"/>
      <c r="F39" s="366"/>
      <c r="G39" s="382"/>
      <c r="H39" s="382"/>
      <c r="J39" s="382"/>
      <c r="K39" s="382"/>
      <c r="L39" s="382"/>
      <c r="M39" s="382"/>
      <c r="N39" s="382"/>
      <c r="O39" s="382"/>
      <c r="R39" s="382"/>
      <c r="S39" s="382"/>
      <c r="T39" s="382"/>
      <c r="W39" s="382"/>
      <c r="X39" s="382"/>
      <c r="Y39" s="382"/>
    </row>
    <row r="40" spans="2:51" s="365" customFormat="1" ht="17.25" customHeight="1">
      <c r="B40" s="366"/>
      <c r="C40" s="371" t="s">
        <v>134</v>
      </c>
      <c r="D40" s="366"/>
      <c r="E40" s="366"/>
      <c r="F40" s="376"/>
      <c r="G40" s="382"/>
      <c r="H40" s="382"/>
      <c r="J40" s="382"/>
      <c r="K40" s="382"/>
      <c r="L40" s="382"/>
      <c r="M40" s="382"/>
      <c r="N40" s="382"/>
      <c r="O40" s="382"/>
      <c r="R40" s="382"/>
      <c r="S40" s="382"/>
      <c r="T40" s="382"/>
      <c r="W40" s="382"/>
      <c r="X40" s="382"/>
      <c r="Y40" s="382"/>
    </row>
    <row r="41" spans="2:51" s="365" customFormat="1" ht="17.25" customHeight="1">
      <c r="B41" s="366"/>
      <c r="C41" s="371" t="s">
        <v>200</v>
      </c>
      <c r="D41" s="366"/>
      <c r="E41" s="366"/>
      <c r="F41" s="371"/>
      <c r="G41" s="382"/>
      <c r="H41" s="382"/>
      <c r="J41" s="382"/>
      <c r="K41" s="382"/>
      <c r="L41" s="382"/>
      <c r="M41" s="382"/>
      <c r="N41" s="382"/>
      <c r="O41" s="382"/>
      <c r="R41" s="382"/>
      <c r="S41" s="382"/>
      <c r="T41" s="382"/>
      <c r="W41" s="382"/>
      <c r="X41" s="382"/>
      <c r="Y41" s="382"/>
    </row>
    <row r="42" spans="2:51" s="365" customFormat="1" ht="17.25" customHeight="1">
      <c r="B42" s="371"/>
      <c r="C42" s="371"/>
      <c r="D42" s="371"/>
      <c r="E42" s="376"/>
      <c r="F42" s="382"/>
      <c r="G42" s="382"/>
      <c r="H42" s="382"/>
      <c r="J42" s="382"/>
      <c r="K42" s="382"/>
      <c r="L42" s="382"/>
      <c r="M42" s="382"/>
      <c r="N42" s="382"/>
      <c r="O42" s="382"/>
      <c r="R42" s="382"/>
      <c r="S42" s="382"/>
      <c r="T42" s="382"/>
      <c r="W42" s="382"/>
      <c r="X42" s="382"/>
      <c r="Y42" s="382"/>
    </row>
    <row r="43" spans="2:51" s="365" customFormat="1" ht="17.25" customHeight="1">
      <c r="B43" s="371" t="s">
        <v>205</v>
      </c>
      <c r="C43" s="371"/>
      <c r="D43" s="371"/>
    </row>
    <row r="44" spans="2:51" s="365" customFormat="1" ht="17.25" customHeight="1">
      <c r="B44" s="371" t="s">
        <v>192</v>
      </c>
      <c r="C44" s="371"/>
      <c r="D44" s="371"/>
    </row>
    <row r="45" spans="2:51" s="365" customFormat="1" ht="17.25" customHeight="1">
      <c r="B45" s="372" t="s">
        <v>193</v>
      </c>
      <c r="C45" s="366"/>
      <c r="D45" s="366"/>
      <c r="E45" s="379"/>
      <c r="F45" s="379"/>
      <c r="G45" s="379"/>
      <c r="H45" s="379"/>
      <c r="I45" s="379"/>
      <c r="J45" s="379"/>
      <c r="K45" s="379"/>
      <c r="L45" s="379"/>
      <c r="M45" s="379"/>
      <c r="N45" s="379"/>
      <c r="O45" s="383"/>
      <c r="P45" s="383"/>
      <c r="Q45" s="379"/>
      <c r="R45" s="383"/>
      <c r="S45" s="379"/>
      <c r="T45" s="379"/>
      <c r="U45" s="383"/>
      <c r="Y45" s="379"/>
      <c r="Z45" s="379"/>
      <c r="AA45" s="379"/>
      <c r="AB45" s="379"/>
      <c r="AD45" s="379"/>
      <c r="AE45" s="383"/>
      <c r="AF45" s="383"/>
      <c r="AG45" s="383"/>
      <c r="AH45" s="383"/>
      <c r="AI45" s="384"/>
      <c r="AJ45" s="383"/>
      <c r="AK45" s="383"/>
      <c r="AL45" s="383"/>
      <c r="AM45" s="383"/>
      <c r="AN45" s="383"/>
      <c r="AO45" s="383"/>
      <c r="AP45" s="383"/>
      <c r="AQ45" s="383"/>
      <c r="AR45" s="383"/>
      <c r="AS45" s="383"/>
      <c r="AT45" s="383"/>
      <c r="AU45" s="383"/>
      <c r="AV45" s="383"/>
      <c r="AW45" s="383"/>
      <c r="AX45" s="383"/>
      <c r="AY45" s="384"/>
    </row>
    <row r="46" spans="2:51" s="365" customFormat="1" ht="17.25" customHeight="1"/>
    <row r="47" spans="2:51" s="365" customFormat="1" ht="17.25" customHeight="1">
      <c r="B47" s="371" t="s">
        <v>265</v>
      </c>
      <c r="C47" s="371"/>
    </row>
    <row r="48" spans="2:51" s="365" customFormat="1" ht="17.25" customHeight="1">
      <c r="B48" s="371"/>
      <c r="C48" s="371"/>
    </row>
    <row r="49" spans="2:54" s="365" customFormat="1" ht="17.25" customHeight="1">
      <c r="B49" s="371" t="s">
        <v>249</v>
      </c>
      <c r="C49" s="371"/>
    </row>
    <row r="50" spans="2:54" s="365" customFormat="1" ht="17.25" customHeight="1">
      <c r="B50" s="371" t="s">
        <v>224</v>
      </c>
      <c r="C50" s="371"/>
    </row>
    <row r="51" spans="2:54" s="365" customFormat="1" ht="17.25" customHeight="1">
      <c r="B51" s="371"/>
      <c r="C51" s="371"/>
    </row>
    <row r="52" spans="2:54" s="365" customFormat="1" ht="17.25" customHeight="1">
      <c r="B52" s="371" t="s">
        <v>32</v>
      </c>
      <c r="C52" s="371"/>
    </row>
    <row r="53" spans="2:54" s="365" customFormat="1" ht="17.25" customHeight="1">
      <c r="B53" s="371" t="s">
        <v>56</v>
      </c>
      <c r="C53" s="371"/>
    </row>
    <row r="54" spans="2:54" s="365" customFormat="1" ht="17.25" customHeight="1">
      <c r="B54" s="371"/>
      <c r="C54" s="371"/>
    </row>
    <row r="55" spans="2:54" s="365" customFormat="1" ht="17.25" customHeight="1">
      <c r="B55" s="371" t="s">
        <v>266</v>
      </c>
      <c r="C55" s="371"/>
      <c r="D55" s="371"/>
    </row>
    <row r="56" spans="2:54" s="365" customFormat="1" ht="17.25" customHeight="1">
      <c r="B56" s="371"/>
      <c r="C56" s="371"/>
      <c r="D56" s="371"/>
    </row>
    <row r="57" spans="2:54" s="365" customFormat="1" ht="17.25" customHeight="1">
      <c r="B57" s="366" t="s">
        <v>267</v>
      </c>
      <c r="C57" s="366"/>
      <c r="D57" s="371"/>
    </row>
    <row r="58" spans="2:54" s="365" customFormat="1" ht="17.25" customHeight="1">
      <c r="B58" s="366" t="s">
        <v>135</v>
      </c>
      <c r="C58" s="366"/>
      <c r="D58" s="371"/>
    </row>
    <row r="59" spans="2:54" s="365" customFormat="1" ht="17.25" customHeight="1">
      <c r="B59" s="366" t="s">
        <v>225</v>
      </c>
    </row>
    <row r="60" spans="2:54" s="365" customFormat="1" ht="17.25" customHeight="1">
      <c r="B60" s="366"/>
    </row>
    <row r="61" spans="2:54" s="365" customFormat="1" ht="17.25" customHeight="1">
      <c r="B61" s="366" t="s">
        <v>268</v>
      </c>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0"/>
    </row>
    <row r="62" spans="2:54" s="365" customFormat="1" ht="17.25" customHeight="1">
      <c r="B62" s="373" t="s">
        <v>79</v>
      </c>
      <c r="E62" s="380"/>
      <c r="F62" s="380"/>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0"/>
      <c r="AX62" s="380"/>
      <c r="AY62" s="380"/>
      <c r="AZ62" s="380"/>
      <c r="BA62" s="380"/>
      <c r="BB62" s="380"/>
    </row>
    <row r="63" spans="2:54" ht="18.75" customHeight="1">
      <c r="B63" s="374" t="s">
        <v>228</v>
      </c>
    </row>
    <row r="64" spans="2:54" ht="18.75" customHeight="1">
      <c r="B64" s="373" t="s">
        <v>220</v>
      </c>
    </row>
    <row r="65" spans="2:2" ht="18.75" customHeight="1">
      <c r="B65" s="374" t="s">
        <v>229</v>
      </c>
    </row>
    <row r="66" spans="2:2" ht="18.75" customHeight="1">
      <c r="B66" s="373" t="s">
        <v>269</v>
      </c>
    </row>
    <row r="67" spans="2:2" ht="18.75" customHeight="1">
      <c r="B67" s="373" t="s">
        <v>271</v>
      </c>
    </row>
    <row r="68" spans="2:2" ht="18.75" customHeight="1">
      <c r="B68" s="373" t="s">
        <v>13</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4"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heetViews>
  <sheetFormatPr defaultColWidth="9" defaultRowHeight="18.75"/>
  <cols>
    <col min="1" max="1" width="1.875" style="364" customWidth="1"/>
    <col min="2" max="2" width="11.5" style="364" customWidth="1"/>
    <col min="3" max="12" width="40.625" style="364" customWidth="1"/>
    <col min="13" max="16384" width="9" style="364"/>
  </cols>
  <sheetData>
    <row r="1" spans="2:4">
      <c r="B1" s="385" t="s">
        <v>119</v>
      </c>
      <c r="C1" s="385"/>
      <c r="D1" s="385"/>
    </row>
    <row r="2" spans="2:4">
      <c r="B2" s="385"/>
      <c r="C2" s="385"/>
      <c r="D2" s="385"/>
    </row>
    <row r="3" spans="2:4">
      <c r="B3" s="375" t="s">
        <v>42</v>
      </c>
      <c r="C3" s="375" t="s">
        <v>120</v>
      </c>
      <c r="D3" s="385"/>
    </row>
    <row r="4" spans="2:4">
      <c r="B4" s="386">
        <v>1</v>
      </c>
      <c r="C4" s="391" t="s">
        <v>144</v>
      </c>
      <c r="D4" s="385"/>
    </row>
    <row r="5" spans="2:4">
      <c r="B5" s="386">
        <v>2</v>
      </c>
      <c r="C5" s="391" t="s">
        <v>239</v>
      </c>
      <c r="D5" s="385"/>
    </row>
    <row r="6" spans="2:4">
      <c r="B6" s="386">
        <v>3</v>
      </c>
      <c r="C6" s="391" t="s">
        <v>47</v>
      </c>
      <c r="D6" s="385"/>
    </row>
    <row r="7" spans="2:4">
      <c r="B7" s="386">
        <v>4</v>
      </c>
      <c r="C7" s="391" t="s">
        <v>240</v>
      </c>
      <c r="D7" s="385"/>
    </row>
    <row r="8" spans="2:4">
      <c r="B8" s="386">
        <v>5</v>
      </c>
      <c r="C8" s="391" t="s">
        <v>241</v>
      </c>
      <c r="D8" s="385"/>
    </row>
    <row r="9" spans="2:4">
      <c r="B9" s="386">
        <v>6</v>
      </c>
      <c r="C9" s="391" t="s">
        <v>242</v>
      </c>
    </row>
    <row r="10" spans="2:4">
      <c r="B10" s="386">
        <v>7</v>
      </c>
      <c r="C10" s="391" t="s">
        <v>243</v>
      </c>
      <c r="D10" s="385"/>
    </row>
    <row r="11" spans="2:4">
      <c r="B11" s="386">
        <v>8</v>
      </c>
      <c r="C11" s="391" t="s">
        <v>244</v>
      </c>
      <c r="D11" s="385"/>
    </row>
    <row r="12" spans="2:4">
      <c r="B12" s="386">
        <v>9</v>
      </c>
      <c r="C12" s="391" t="s">
        <v>125</v>
      </c>
      <c r="D12" s="385"/>
    </row>
    <row r="13" spans="2:4">
      <c r="B13" s="386">
        <v>10</v>
      </c>
      <c r="C13" s="391" t="s">
        <v>125</v>
      </c>
      <c r="D13" s="385"/>
    </row>
    <row r="14" spans="2:4">
      <c r="B14" s="386">
        <v>11</v>
      </c>
      <c r="C14" s="391" t="s">
        <v>125</v>
      </c>
      <c r="D14" s="385"/>
    </row>
    <row r="15" spans="2:4">
      <c r="B15" s="386">
        <v>12</v>
      </c>
      <c r="C15" s="391" t="s">
        <v>125</v>
      </c>
      <c r="D15" s="385"/>
    </row>
    <row r="16" spans="2:4">
      <c r="B16" s="386">
        <v>13</v>
      </c>
      <c r="C16" s="391" t="s">
        <v>125</v>
      </c>
      <c r="D16" s="385"/>
    </row>
    <row r="17" spans="2:12">
      <c r="B17" s="386">
        <v>14</v>
      </c>
      <c r="C17" s="391" t="s">
        <v>125</v>
      </c>
      <c r="D17" s="385"/>
    </row>
    <row r="19" spans="2:12">
      <c r="B19" s="385" t="s">
        <v>121</v>
      </c>
    </row>
    <row r="20" spans="2:12" ht="19.5"/>
    <row r="21" spans="2:12" ht="20.25">
      <c r="B21" s="387" t="s">
        <v>17</v>
      </c>
      <c r="C21" s="392" t="s">
        <v>99</v>
      </c>
      <c r="D21" s="396" t="s">
        <v>136</v>
      </c>
      <c r="E21" s="396" t="s">
        <v>138</v>
      </c>
      <c r="F21" s="396" t="s">
        <v>140</v>
      </c>
      <c r="G21" s="396" t="s">
        <v>141</v>
      </c>
      <c r="H21" s="399" t="s">
        <v>245</v>
      </c>
      <c r="I21" s="399" t="s">
        <v>125</v>
      </c>
      <c r="J21" s="399" t="s">
        <v>125</v>
      </c>
      <c r="K21" s="399" t="s">
        <v>125</v>
      </c>
      <c r="L21" s="403" t="s">
        <v>125</v>
      </c>
    </row>
    <row r="22" spans="2:12" ht="19.5">
      <c r="B22" s="388" t="s">
        <v>103</v>
      </c>
      <c r="C22" s="393" t="s">
        <v>125</v>
      </c>
      <c r="D22" s="397" t="s">
        <v>142</v>
      </c>
      <c r="E22" s="397" t="s">
        <v>143</v>
      </c>
      <c r="F22" s="397" t="s">
        <v>41</v>
      </c>
      <c r="G22" s="397" t="s">
        <v>147</v>
      </c>
      <c r="H22" s="400" t="s">
        <v>101</v>
      </c>
      <c r="I22" s="394" t="s">
        <v>125</v>
      </c>
      <c r="J22" s="394" t="s">
        <v>125</v>
      </c>
      <c r="K22" s="400"/>
      <c r="L22" s="404"/>
    </row>
    <row r="23" spans="2:12" ht="19.5">
      <c r="B23" s="389"/>
      <c r="C23" s="394" t="s">
        <v>125</v>
      </c>
      <c r="D23" s="394" t="s">
        <v>125</v>
      </c>
      <c r="E23" s="394" t="s">
        <v>146</v>
      </c>
      <c r="F23" s="394" t="s">
        <v>125</v>
      </c>
      <c r="G23" s="394" t="s">
        <v>148</v>
      </c>
      <c r="H23" s="394" t="s">
        <v>125</v>
      </c>
      <c r="I23" s="394" t="s">
        <v>125</v>
      </c>
      <c r="J23" s="394" t="s">
        <v>125</v>
      </c>
      <c r="K23" s="401"/>
      <c r="L23" s="405"/>
    </row>
    <row r="24" spans="2:12" ht="19.5">
      <c r="B24" s="389"/>
      <c r="C24" s="394" t="s">
        <v>125</v>
      </c>
      <c r="D24" s="394" t="s">
        <v>125</v>
      </c>
      <c r="E24" s="394" t="s">
        <v>125</v>
      </c>
      <c r="F24" s="394" t="s">
        <v>125</v>
      </c>
      <c r="G24" s="394" t="s">
        <v>149</v>
      </c>
      <c r="H24" s="394" t="s">
        <v>125</v>
      </c>
      <c r="I24" s="394" t="s">
        <v>125</v>
      </c>
      <c r="J24" s="394" t="s">
        <v>125</v>
      </c>
      <c r="K24" s="401"/>
      <c r="L24" s="405"/>
    </row>
    <row r="25" spans="2:12" ht="19.5">
      <c r="B25" s="389"/>
      <c r="C25" s="394" t="s">
        <v>125</v>
      </c>
      <c r="D25" s="394" t="s">
        <v>125</v>
      </c>
      <c r="E25" s="394" t="s">
        <v>125</v>
      </c>
      <c r="F25" s="394" t="s">
        <v>125</v>
      </c>
      <c r="G25" s="394" t="s">
        <v>150</v>
      </c>
      <c r="H25" s="394" t="s">
        <v>125</v>
      </c>
      <c r="I25" s="394" t="s">
        <v>125</v>
      </c>
      <c r="J25" s="394" t="s">
        <v>125</v>
      </c>
      <c r="K25" s="401"/>
      <c r="L25" s="405"/>
    </row>
    <row r="26" spans="2:12" ht="19.5">
      <c r="B26" s="389"/>
      <c r="C26" s="394" t="s">
        <v>125</v>
      </c>
      <c r="D26" s="394" t="s">
        <v>125</v>
      </c>
      <c r="E26" s="394" t="s">
        <v>125</v>
      </c>
      <c r="F26" s="394" t="s">
        <v>125</v>
      </c>
      <c r="G26" s="394" t="s">
        <v>146</v>
      </c>
      <c r="H26" s="394" t="s">
        <v>125</v>
      </c>
      <c r="I26" s="394" t="s">
        <v>125</v>
      </c>
      <c r="J26" s="394" t="s">
        <v>125</v>
      </c>
      <c r="K26" s="401"/>
      <c r="L26" s="405"/>
    </row>
    <row r="27" spans="2:12" ht="19.5">
      <c r="B27" s="389"/>
      <c r="C27" s="394" t="s">
        <v>125</v>
      </c>
      <c r="D27" s="394" t="s">
        <v>125</v>
      </c>
      <c r="E27" s="394" t="s">
        <v>125</v>
      </c>
      <c r="F27" s="394" t="s">
        <v>125</v>
      </c>
      <c r="G27" s="394" t="s">
        <v>151</v>
      </c>
      <c r="H27" s="394" t="s">
        <v>125</v>
      </c>
      <c r="I27" s="394" t="s">
        <v>125</v>
      </c>
      <c r="J27" s="394" t="s">
        <v>125</v>
      </c>
      <c r="K27" s="401"/>
      <c r="L27" s="405"/>
    </row>
    <row r="28" spans="2:12" ht="19.5">
      <c r="B28" s="389"/>
      <c r="C28" s="394" t="s">
        <v>125</v>
      </c>
      <c r="D28" s="394" t="s">
        <v>125</v>
      </c>
      <c r="E28" s="394" t="s">
        <v>125</v>
      </c>
      <c r="F28" s="394" t="s">
        <v>125</v>
      </c>
      <c r="G28" s="394" t="s">
        <v>152</v>
      </c>
      <c r="H28" s="394" t="s">
        <v>125</v>
      </c>
      <c r="I28" s="394" t="s">
        <v>125</v>
      </c>
      <c r="J28" s="394" t="s">
        <v>125</v>
      </c>
      <c r="K28" s="401"/>
      <c r="L28" s="405"/>
    </row>
    <row r="29" spans="2:12" ht="19.5">
      <c r="B29" s="389"/>
      <c r="C29" s="394" t="s">
        <v>125</v>
      </c>
      <c r="D29" s="394" t="s">
        <v>125</v>
      </c>
      <c r="E29" s="394" t="s">
        <v>125</v>
      </c>
      <c r="F29" s="394" t="s">
        <v>125</v>
      </c>
      <c r="G29" s="394" t="s">
        <v>98</v>
      </c>
      <c r="H29" s="394" t="s">
        <v>125</v>
      </c>
      <c r="I29" s="394" t="s">
        <v>125</v>
      </c>
      <c r="J29" s="394" t="s">
        <v>125</v>
      </c>
      <c r="K29" s="401"/>
      <c r="L29" s="405"/>
    </row>
    <row r="30" spans="2:12" ht="19.5">
      <c r="B30" s="389"/>
      <c r="C30" s="394" t="s">
        <v>125</v>
      </c>
      <c r="D30" s="394" t="s">
        <v>125</v>
      </c>
      <c r="E30" s="394" t="s">
        <v>125</v>
      </c>
      <c r="F30" s="394" t="s">
        <v>125</v>
      </c>
      <c r="G30" s="394" t="s">
        <v>85</v>
      </c>
      <c r="H30" s="394" t="s">
        <v>125</v>
      </c>
      <c r="I30" s="394" t="s">
        <v>125</v>
      </c>
      <c r="J30" s="394" t="s">
        <v>125</v>
      </c>
      <c r="K30" s="401"/>
      <c r="L30" s="405"/>
    </row>
    <row r="31" spans="2:12" ht="20.25">
      <c r="B31" s="390"/>
      <c r="C31" s="395" t="s">
        <v>125</v>
      </c>
      <c r="D31" s="398" t="s">
        <v>125</v>
      </c>
      <c r="E31" s="398" t="s">
        <v>125</v>
      </c>
      <c r="F31" s="398" t="s">
        <v>125</v>
      </c>
      <c r="G31" s="398" t="s">
        <v>125</v>
      </c>
      <c r="H31" s="398" t="s">
        <v>125</v>
      </c>
      <c r="I31" s="398" t="s">
        <v>125</v>
      </c>
      <c r="J31" s="398" t="s">
        <v>125</v>
      </c>
      <c r="K31" s="402"/>
      <c r="L31" s="406"/>
    </row>
    <row r="36" spans="3:3">
      <c r="C36" s="364" t="s">
        <v>208</v>
      </c>
    </row>
    <row r="37" spans="3:3">
      <c r="C37" s="364" t="s">
        <v>104</v>
      </c>
    </row>
    <row r="38" spans="3:3">
      <c r="C38" s="364" t="s">
        <v>53</v>
      </c>
    </row>
    <row r="39" spans="3:3">
      <c r="C39" s="364" t="s">
        <v>105</v>
      </c>
    </row>
    <row r="40" spans="3:3">
      <c r="C40" s="364" t="s">
        <v>76</v>
      </c>
    </row>
    <row r="41" spans="3:3">
      <c r="C41" s="364" t="s">
        <v>246</v>
      </c>
    </row>
    <row r="42" spans="3:3">
      <c r="C42" s="364" t="s">
        <v>247</v>
      </c>
    </row>
    <row r="43" spans="3:3">
      <c r="C43" s="364" t="s">
        <v>248</v>
      </c>
    </row>
    <row r="44" spans="3:3">
      <c r="C44" s="364" t="s">
        <v>250</v>
      </c>
    </row>
    <row r="46" spans="3:3">
      <c r="C46" s="364" t="s">
        <v>107</v>
      </c>
    </row>
    <row r="47" spans="3:3">
      <c r="C47" s="364" t="s">
        <v>109</v>
      </c>
    </row>
    <row r="49" spans="3:3">
      <c r="C49" s="364" t="s">
        <v>11</v>
      </c>
    </row>
    <row r="50" spans="3:3">
      <c r="C50" s="364" t="s">
        <v>111</v>
      </c>
    </row>
    <row r="51" spans="3:3">
      <c r="C51" s="364" t="s">
        <v>114</v>
      </c>
    </row>
    <row r="52" spans="3:3">
      <c r="C52" s="364" t="s">
        <v>115</v>
      </c>
    </row>
    <row r="53" spans="3:3">
      <c r="C53" s="364" t="s">
        <v>116</v>
      </c>
    </row>
    <row r="54" spans="3:3">
      <c r="C54" s="364" t="s">
        <v>118</v>
      </c>
    </row>
  </sheetData>
  <mergeCells count="1">
    <mergeCell ref="B22:B31"/>
  </mergeCells>
  <phoneticPr fontId="2"/>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【記載例】特定施設入居者生活介護</vt:lpstr>
      <vt:lpstr>【記載例】シフト記号表（勤務時間帯）</vt:lpstr>
      <vt:lpstr>特定施設入居者生活介護</vt:lpstr>
      <vt:lpstr>シフト記号表</vt:lpstr>
      <vt:lpstr>利用者実績表</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Y0110268</cp:lastModifiedBy>
  <cp:lastPrinted>2021-03-24T08:43:45Z</cp:lastPrinted>
  <dcterms:created xsi:type="dcterms:W3CDTF">2020-01-28T01:12:50Z</dcterms:created>
  <dcterms:modified xsi:type="dcterms:W3CDTF">2024-09-05T07:55:20Z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5.0.5.0</vt:lpwstr>
    </vt:vector>
  </property>
  <property fmtid="{DCFEDD21-7773-49B2-8022-6FC58DB5260B}" pid="3" name="LastSavedVersion">
    <vt:lpwstr>3.1.10.0</vt:lpwstr>
  </property>
  <property fmtid="{DCFEDD21-7773-49B2-8022-6FC58DB5260B}" pid="4" name="LastSavedDate">
    <vt:filetime>2024-09-05T07:55:20Z</vt:filetime>
  </property>
</Properties>
</file>